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F58DA1B4-B3C6-4B20-8633-6FCA4F62E9A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020-2022 KWH" sheetId="4" r:id="rId1"/>
    <sheet name="Historic Period MWH" sheetId="2" r:id="rId2"/>
  </sheets>
  <definedNames>
    <definedName name="_xlnm.Print_Area" localSheetId="0">'2020-2022 KWH'!$A$1:$N$50</definedName>
    <definedName name="_xlnm.Print_Area" localSheetId="1">'Historic Period MWH'!$A$1:$M$82</definedName>
    <definedName name="_xlnm.Print_Titles" localSheetId="1">'Historic Period MWH'!$A:$A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1" i="2" l="1"/>
  <c r="D80" i="2"/>
  <c r="D79" i="2"/>
  <c r="D78" i="2"/>
  <c r="D77" i="2"/>
  <c r="C81" i="2"/>
  <c r="C80" i="2"/>
  <c r="C79" i="2"/>
  <c r="C78" i="2"/>
  <c r="C77" i="2"/>
  <c r="B69" i="2" l="1"/>
  <c r="C69" i="2"/>
  <c r="D69" i="2"/>
  <c r="E69" i="2"/>
  <c r="F69" i="2"/>
  <c r="G69" i="2"/>
  <c r="H69" i="2"/>
  <c r="I69" i="2"/>
  <c r="J69" i="2"/>
  <c r="M57" i="2" l="1"/>
  <c r="L57" i="2"/>
  <c r="K57" i="2"/>
  <c r="J57" i="2"/>
  <c r="I57" i="2"/>
  <c r="H57" i="2"/>
  <c r="G57" i="2"/>
  <c r="F57" i="2"/>
  <c r="E57" i="2"/>
  <c r="D57" i="2"/>
  <c r="C57" i="2"/>
  <c r="M56" i="2"/>
  <c r="L56" i="2"/>
  <c r="K56" i="2"/>
  <c r="J56" i="2"/>
  <c r="I56" i="2"/>
  <c r="H56" i="2"/>
  <c r="G56" i="2"/>
  <c r="F56" i="2"/>
  <c r="E56" i="2"/>
  <c r="D56" i="2"/>
  <c r="C56" i="2"/>
  <c r="M55" i="2"/>
  <c r="L55" i="2"/>
  <c r="K55" i="2"/>
  <c r="J55" i="2"/>
  <c r="I55" i="2"/>
  <c r="H55" i="2"/>
  <c r="G55" i="2"/>
  <c r="F55" i="2"/>
  <c r="E55" i="2"/>
  <c r="D55" i="2"/>
  <c r="C55" i="2"/>
  <c r="M54" i="2"/>
  <c r="L54" i="2"/>
  <c r="K54" i="2"/>
  <c r="J54" i="2"/>
  <c r="I54" i="2"/>
  <c r="H54" i="2"/>
  <c r="G54" i="2"/>
  <c r="F54" i="2"/>
  <c r="E54" i="2"/>
  <c r="D54" i="2"/>
  <c r="C54" i="2"/>
  <c r="M53" i="2"/>
  <c r="L53" i="2"/>
  <c r="K53" i="2"/>
  <c r="J53" i="2"/>
  <c r="I53" i="2"/>
  <c r="H53" i="2"/>
  <c r="G53" i="2"/>
  <c r="F53" i="2"/>
  <c r="E53" i="2"/>
  <c r="D53" i="2"/>
  <c r="C53" i="2"/>
  <c r="B57" i="2"/>
  <c r="B56" i="2"/>
  <c r="B55" i="2"/>
  <c r="B54" i="2"/>
  <c r="B53" i="2"/>
  <c r="D50" i="2"/>
  <c r="E50" i="2" s="1"/>
  <c r="F50" i="2" s="1"/>
  <c r="G50" i="2" s="1"/>
  <c r="H50" i="2" s="1"/>
  <c r="I50" i="2" s="1"/>
  <c r="J50" i="2" s="1"/>
  <c r="K50" i="2" s="1"/>
  <c r="L50" i="2" s="1"/>
  <c r="M50" i="2" s="1"/>
  <c r="C50" i="2"/>
  <c r="M23" i="4" l="1"/>
  <c r="L23" i="4"/>
  <c r="K23" i="4"/>
  <c r="J23" i="4"/>
  <c r="I23" i="4"/>
  <c r="H23" i="4"/>
  <c r="G23" i="4"/>
  <c r="F23" i="4"/>
  <c r="E23" i="4"/>
  <c r="D23" i="4"/>
  <c r="C23" i="4"/>
  <c r="B23" i="4"/>
  <c r="M14" i="4"/>
  <c r="L14" i="4"/>
  <c r="K14" i="4"/>
  <c r="J14" i="4"/>
  <c r="I14" i="4"/>
  <c r="H14" i="4"/>
  <c r="G14" i="4"/>
  <c r="F14" i="4"/>
  <c r="E14" i="4"/>
  <c r="D14" i="4"/>
  <c r="C14" i="4"/>
  <c r="B14" i="4"/>
  <c r="N13" i="4"/>
  <c r="N12" i="4"/>
  <c r="N11" i="4"/>
  <c r="N10" i="4"/>
  <c r="N9" i="4"/>
  <c r="N14" i="4" s="1"/>
  <c r="M35" i="2" l="1"/>
  <c r="L35" i="2"/>
  <c r="K35" i="2"/>
  <c r="J35" i="2"/>
  <c r="I35" i="2"/>
  <c r="H35" i="2"/>
  <c r="G35" i="2"/>
  <c r="F35" i="2"/>
  <c r="E35" i="2"/>
  <c r="D35" i="2"/>
  <c r="C35" i="2"/>
  <c r="M34" i="2"/>
  <c r="L34" i="2"/>
  <c r="K34" i="2"/>
  <c r="J34" i="2"/>
  <c r="I34" i="2"/>
  <c r="H34" i="2"/>
  <c r="G34" i="2"/>
  <c r="F34" i="2"/>
  <c r="E34" i="2"/>
  <c r="D34" i="2"/>
  <c r="C34" i="2"/>
  <c r="M33" i="2"/>
  <c r="L33" i="2"/>
  <c r="K33" i="2"/>
  <c r="J33" i="2"/>
  <c r="I33" i="2"/>
  <c r="H33" i="2"/>
  <c r="G33" i="2"/>
  <c r="F33" i="2"/>
  <c r="E33" i="2"/>
  <c r="D33" i="2"/>
  <c r="C33" i="2"/>
  <c r="M32" i="2"/>
  <c r="L32" i="2"/>
  <c r="K32" i="2"/>
  <c r="J32" i="2"/>
  <c r="I32" i="2"/>
  <c r="H32" i="2"/>
  <c r="G32" i="2"/>
  <c r="F32" i="2"/>
  <c r="E32" i="2"/>
  <c r="D32" i="2"/>
  <c r="C32" i="2"/>
  <c r="M31" i="2"/>
  <c r="L31" i="2"/>
  <c r="K31" i="2"/>
  <c r="J31" i="2"/>
  <c r="I31" i="2"/>
  <c r="H31" i="2"/>
  <c r="G31" i="2"/>
  <c r="F31" i="2"/>
  <c r="E31" i="2"/>
  <c r="D31" i="2"/>
  <c r="C31" i="2"/>
  <c r="B35" i="2"/>
  <c r="B34" i="2"/>
  <c r="B33" i="2"/>
  <c r="B32" i="2"/>
  <c r="B31" i="2"/>
  <c r="C28" i="2"/>
  <c r="D28" i="2" s="1"/>
  <c r="E28" i="2" s="1"/>
  <c r="F28" i="2" s="1"/>
  <c r="G28" i="2" s="1"/>
  <c r="H28" i="2" s="1"/>
  <c r="I28" i="2" s="1"/>
  <c r="J28" i="2" s="1"/>
  <c r="K28" i="2" s="1"/>
  <c r="L28" i="2" s="1"/>
  <c r="M28" i="2" s="1"/>
  <c r="M13" i="2"/>
  <c r="L13" i="2"/>
  <c r="K13" i="2"/>
  <c r="J13" i="2"/>
  <c r="I13" i="2"/>
  <c r="H13" i="2"/>
  <c r="G13" i="2"/>
  <c r="F13" i="2"/>
  <c r="E13" i="2"/>
  <c r="D13" i="2"/>
  <c r="C13" i="2"/>
  <c r="M12" i="2"/>
  <c r="L12" i="2"/>
  <c r="K12" i="2"/>
  <c r="J12" i="2"/>
  <c r="I12" i="2"/>
  <c r="H12" i="2"/>
  <c r="G12" i="2"/>
  <c r="F12" i="2"/>
  <c r="E12" i="2"/>
  <c r="D12" i="2"/>
  <c r="C12" i="2"/>
  <c r="M11" i="2"/>
  <c r="L11" i="2"/>
  <c r="K11" i="2"/>
  <c r="J11" i="2"/>
  <c r="I11" i="2"/>
  <c r="H11" i="2"/>
  <c r="G11" i="2"/>
  <c r="F11" i="2"/>
  <c r="E11" i="2"/>
  <c r="D11" i="2"/>
  <c r="C11" i="2"/>
  <c r="M10" i="2"/>
  <c r="L10" i="2"/>
  <c r="K10" i="2"/>
  <c r="J10" i="2"/>
  <c r="I10" i="2"/>
  <c r="H10" i="2"/>
  <c r="G10" i="2"/>
  <c r="F10" i="2"/>
  <c r="E10" i="2"/>
  <c r="D10" i="2"/>
  <c r="C10" i="2"/>
  <c r="M9" i="2"/>
  <c r="L9" i="2"/>
  <c r="K9" i="2"/>
  <c r="J9" i="2"/>
  <c r="I9" i="2"/>
  <c r="H9" i="2"/>
  <c r="G9" i="2"/>
  <c r="F9" i="2"/>
  <c r="E9" i="2"/>
  <c r="D9" i="2"/>
  <c r="C9" i="2"/>
  <c r="B13" i="2"/>
  <c r="B12" i="2"/>
  <c r="B11" i="2"/>
  <c r="B10" i="2"/>
  <c r="B9" i="2"/>
  <c r="N27" i="4" l="1"/>
  <c r="N28" i="4"/>
  <c r="N29" i="4"/>
  <c r="M32" i="4"/>
  <c r="L32" i="4"/>
  <c r="K32" i="4"/>
  <c r="J32" i="4"/>
  <c r="I32" i="4"/>
  <c r="H32" i="4"/>
  <c r="G32" i="4"/>
  <c r="F32" i="4"/>
  <c r="E32" i="4"/>
  <c r="D32" i="4"/>
  <c r="C32" i="4"/>
  <c r="B32" i="4"/>
  <c r="M40" i="2"/>
  <c r="M51" i="2" s="1"/>
  <c r="M62" i="2" s="1"/>
  <c r="L40" i="2"/>
  <c r="L51" i="2" s="1"/>
  <c r="L62" i="2" s="1"/>
  <c r="K40" i="2"/>
  <c r="K51" i="2" s="1"/>
  <c r="K62" i="2" s="1"/>
  <c r="J40" i="2"/>
  <c r="J51" i="2" s="1"/>
  <c r="J62" i="2" s="1"/>
  <c r="I40" i="2"/>
  <c r="I51" i="2" s="1"/>
  <c r="I62" i="2" s="1"/>
  <c r="H40" i="2"/>
  <c r="H51" i="2" s="1"/>
  <c r="H62" i="2" s="1"/>
  <c r="G40" i="2"/>
  <c r="G51" i="2" s="1"/>
  <c r="G62" i="2" s="1"/>
  <c r="F40" i="2"/>
  <c r="F51" i="2" s="1"/>
  <c r="F62" i="2" s="1"/>
  <c r="E40" i="2"/>
  <c r="E51" i="2" s="1"/>
  <c r="E62" i="2" s="1"/>
  <c r="D40" i="2"/>
  <c r="D51" i="2" s="1"/>
  <c r="D62" i="2" s="1"/>
  <c r="C40" i="2"/>
  <c r="C51" i="2" s="1"/>
  <c r="C62" i="2" s="1"/>
  <c r="B40" i="2"/>
  <c r="B51" i="2" s="1"/>
  <c r="B62" i="2" s="1"/>
  <c r="M18" i="2"/>
  <c r="L18" i="2"/>
  <c r="K18" i="2"/>
  <c r="J18" i="2"/>
  <c r="I18" i="2"/>
  <c r="H18" i="2"/>
  <c r="G18" i="2"/>
  <c r="F18" i="2"/>
  <c r="E18" i="2"/>
  <c r="D18" i="2"/>
  <c r="C18" i="2"/>
  <c r="G39" i="2"/>
  <c r="G61" i="2" s="1"/>
  <c r="B18" i="2"/>
  <c r="B17" i="2"/>
  <c r="M69" i="2" l="1"/>
  <c r="L69" i="2"/>
  <c r="I47" i="2"/>
  <c r="J47" i="2"/>
  <c r="K47" i="2"/>
  <c r="L47" i="2"/>
  <c r="M47" i="2"/>
  <c r="K69" i="2"/>
  <c r="N19" i="4"/>
  <c r="N20" i="4"/>
  <c r="N21" i="4"/>
  <c r="N22" i="4"/>
  <c r="N18" i="4"/>
  <c r="N31" i="4"/>
  <c r="N30" i="4"/>
  <c r="C47" i="2"/>
  <c r="D47" i="2"/>
  <c r="E47" i="2"/>
  <c r="F47" i="2"/>
  <c r="G47" i="2"/>
  <c r="H47" i="2"/>
  <c r="B47" i="2"/>
  <c r="C6" i="2"/>
  <c r="M25" i="2"/>
  <c r="B25" i="2"/>
  <c r="C25" i="2"/>
  <c r="D25" i="2"/>
  <c r="E25" i="2"/>
  <c r="F25" i="2"/>
  <c r="G25" i="2"/>
  <c r="H25" i="2"/>
  <c r="I25" i="2"/>
  <c r="J25" i="2"/>
  <c r="K25" i="2"/>
  <c r="L25" i="2"/>
  <c r="B36" i="2" l="1"/>
  <c r="I58" i="2"/>
  <c r="E36" i="2"/>
  <c r="M14" i="2"/>
  <c r="L58" i="2"/>
  <c r="D6" i="2"/>
  <c r="C17" i="2"/>
  <c r="G14" i="2"/>
  <c r="F14" i="2"/>
  <c r="B14" i="2"/>
  <c r="M36" i="2"/>
  <c r="I36" i="2"/>
  <c r="I14" i="2"/>
  <c r="E14" i="2"/>
  <c r="D36" i="2"/>
  <c r="L14" i="2"/>
  <c r="H14" i="2"/>
  <c r="D14" i="2"/>
  <c r="C58" i="2"/>
  <c r="G36" i="2"/>
  <c r="K14" i="2"/>
  <c r="J58" i="2"/>
  <c r="B58" i="2"/>
  <c r="J36" i="2"/>
  <c r="F36" i="2"/>
  <c r="J14" i="2"/>
  <c r="N32" i="4"/>
  <c r="H36" i="2"/>
  <c r="N23" i="4"/>
  <c r="K58" i="2"/>
  <c r="G58" i="2"/>
  <c r="K36" i="2"/>
  <c r="C36" i="2"/>
  <c r="C14" i="2"/>
  <c r="E58" i="2"/>
  <c r="M58" i="2"/>
  <c r="D82" i="2"/>
  <c r="H58" i="2"/>
  <c r="D58" i="2"/>
  <c r="L36" i="2"/>
  <c r="F58" i="2"/>
  <c r="E79" i="2"/>
  <c r="F79" i="2" s="1"/>
  <c r="E78" i="2"/>
  <c r="F78" i="2" s="1"/>
  <c r="E80" i="2"/>
  <c r="F80" i="2" s="1"/>
  <c r="E81" i="2"/>
  <c r="F81" i="2" s="1"/>
  <c r="E6" i="2" l="1"/>
  <c r="D17" i="2"/>
  <c r="E77" i="2"/>
  <c r="C82" i="2"/>
  <c r="F6" i="2" l="1"/>
  <c r="G6" i="2" s="1"/>
  <c r="E17" i="2"/>
  <c r="F77" i="2"/>
  <c r="E82" i="2"/>
  <c r="F82" i="2" s="1"/>
  <c r="H6" i="2" l="1"/>
  <c r="I6" i="2" s="1"/>
  <c r="J6" i="2" s="1"/>
  <c r="K6" i="2" s="1"/>
  <c r="L6" i="2" s="1"/>
  <c r="M6" i="2" s="1"/>
  <c r="G17" i="2"/>
  <c r="F17" i="2"/>
  <c r="H17" i="2" l="1"/>
  <c r="I17" i="2" l="1"/>
  <c r="J17" i="2" l="1"/>
  <c r="K17" i="2" l="1"/>
  <c r="L17" i="2" l="1"/>
  <c r="M17" i="2" l="1"/>
  <c r="B39" i="2" l="1"/>
  <c r="B61" i="2" s="1"/>
  <c r="C39" i="2" l="1"/>
  <c r="C61" i="2" s="1"/>
  <c r="D39" i="2" l="1"/>
  <c r="D61" i="2" s="1"/>
  <c r="E39" i="2" l="1"/>
  <c r="E61" i="2" s="1"/>
  <c r="F39" i="2" l="1"/>
  <c r="F61" i="2" s="1"/>
  <c r="H39" i="2" l="1"/>
  <c r="H61" i="2" s="1"/>
  <c r="I39" i="2" l="1"/>
  <c r="I61" i="2" s="1"/>
  <c r="J39" i="2" l="1"/>
  <c r="J61" i="2" s="1"/>
  <c r="K39" i="2" l="1"/>
  <c r="K61" i="2" s="1"/>
  <c r="L39" i="2" l="1"/>
  <c r="L61" i="2" s="1"/>
  <c r="M39" i="2" l="1"/>
  <c r="M61" i="2" s="1"/>
</calcChain>
</file>

<file path=xl/sharedStrings.xml><?xml version="1.0" encoding="utf-8"?>
<sst xmlns="http://schemas.openxmlformats.org/spreadsheetml/2006/main" count="148" uniqueCount="41">
  <si>
    <t>Historical Retail Energy Sales Data</t>
  </si>
  <si>
    <t>Georgia Power Company</t>
  </si>
  <si>
    <t>Monthly Billed kWh Sales by Customer Class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</si>
  <si>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</si>
  <si>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</si>
  <si>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</si>
  <si>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</si>
  <si>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</si>
  <si>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</si>
  <si>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</si>
  <si>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</si>
  <si>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</si>
  <si>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</si>
  <si>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</si>
  <si>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</si>
  <si>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</si>
  <si>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Residential Base Billed</t>
  </si>
  <si>
    <t>Commercial Base Billed</t>
  </si>
  <si>
    <t>Industrial Base Billed</t>
  </si>
  <si>
    <t>Street &amp; Highway Base Billed</t>
  </si>
  <si>
    <t>Railway Service Base Billed</t>
  </si>
  <si>
    <t>Total Retail Base Billed</t>
  </si>
  <si>
    <t>Actual Billed Retail Sales MWHs</t>
  </si>
  <si>
    <t>Residential</t>
  </si>
  <si>
    <t xml:space="preserve">Commercial </t>
  </si>
  <si>
    <t>Industrial</t>
  </si>
  <si>
    <t>Street Lights</t>
  </si>
  <si>
    <t>Railway Service</t>
  </si>
  <si>
    <t>TOTAL RETAIL SALES</t>
  </si>
  <si>
    <t>Budget Billed Retail Sales MWHs</t>
  </si>
  <si>
    <t>Reconciliation between Actual Sales vs Budget (January 2020-December 2022)</t>
  </si>
  <si>
    <t>Actual</t>
  </si>
  <si>
    <t>Budget</t>
  </si>
  <si>
    <t>variance</t>
  </si>
  <si>
    <t>total</t>
  </si>
  <si>
    <t>mwhs</t>
  </si>
  <si>
    <t>%</t>
  </si>
  <si>
    <t xml:space="preserve"> Usage below budget driven by usage per customer as a result of milder weather and impacts of COVID</t>
  </si>
  <si>
    <t xml:space="preserve"> Usage below budget driven by impacts of COVID and the expected operations of a large industrial customer</t>
  </si>
  <si>
    <t xml:space="preserve"> Usage below budget due to increase installation of high efficiency lighting customers</t>
  </si>
  <si>
    <t xml:space="preserve"> Usage below budget driven by reduced demand from impacts of COVID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</si>
</sst>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_);[Red]\-General_)"/>
    <numFmt numFmtId="165" formatCode="0.0%"/>
  </numFmts>
  <fonts count="15" x14ac:knownFonts="1">
    <font>
      <sz val="10"/>
      <name val="Tahoma"/>
    </font>
    <font>
      <sz val="10"/>
      <name val="Tahoma"/>
      <family val="2"/>
    </font>
    <font>
      <sz val="8"/>
      <name val="Tahoma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u/>
      <sz val="10"/>
      <color indexed="8"/>
      <name val="Arial"/>
      <family val="2"/>
    </font>
    <font>
      <u/>
      <sz val="1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color rgb="FF000000"/>
      <name val="Arial"/>
      <family val="2"/>
    </font>
    <font>
      <b/>
      <u/>
      <sz val="10"/>
      <name val="Arial"/>
      <family val="2"/>
    </font>
    <font>
      <b/>
      <u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quotePrefix="1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5" fillId="0" borderId="0" xfId="0" quotePrefix="1" applyFont="1" applyAlignment="1">
      <alignment horizontal="left" vertical="top"/>
    </xf>
    <xf numFmtId="38" fontId="5" fillId="0" borderId="0" xfId="0" applyNumberFormat="1" applyFont="1" applyAlignment="1">
      <alignment vertical="top"/>
    </xf>
    <xf numFmtId="38" fontId="5" fillId="0" borderId="0" xfId="0" applyNumberFormat="1" applyFont="1"/>
    <xf numFmtId="38" fontId="5" fillId="0" borderId="0" xfId="0" applyNumberFormat="1" applyFont="1" applyAlignment="1">
      <alignment horizontal="right" vertical="top"/>
    </xf>
    <xf numFmtId="0" fontId="9" fillId="0" borderId="0" xfId="0" applyFont="1"/>
    <xf numFmtId="0" fontId="3" fillId="0" borderId="0" xfId="0" applyFont="1"/>
    <xf numFmtId="0" fontId="10" fillId="0" borderId="0" xfId="0" applyFont="1"/>
    <xf numFmtId="0" fontId="5" fillId="0" borderId="0" xfId="0" applyFont="1" applyAlignment="1">
      <alignment vertical="top"/>
    </xf>
    <xf numFmtId="0" fontId="5" fillId="0" borderId="1" xfId="0" applyFont="1" applyBorder="1" applyAlignment="1">
      <alignment vertical="top"/>
    </xf>
    <xf numFmtId="38" fontId="5" fillId="0" borderId="1" xfId="0" applyNumberFormat="1" applyFont="1" applyBorder="1" applyAlignment="1">
      <alignment vertical="top"/>
    </xf>
    <xf numFmtId="38" fontId="12" fillId="0" borderId="0" xfId="0" applyNumberFormat="1" applyFont="1" applyAlignment="1">
      <alignment vertical="center"/>
    </xf>
    <xf numFmtId="38" fontId="12" fillId="0" borderId="1" xfId="0" applyNumberFormat="1" applyFont="1" applyBorder="1" applyAlignment="1">
      <alignment vertical="center"/>
    </xf>
    <xf numFmtId="38" fontId="5" fillId="0" borderId="1" xfId="0" applyNumberFormat="1" applyFont="1" applyBorder="1" applyAlignment="1">
      <alignment horizontal="right" vertical="top"/>
    </xf>
    <xf numFmtId="38" fontId="5" fillId="0" borderId="0" xfId="1" applyNumberFormat="1" applyFont="1" applyFill="1" applyAlignment="1">
      <alignment vertical="top"/>
    </xf>
    <xf numFmtId="165" fontId="5" fillId="0" borderId="0" xfId="1" applyNumberFormat="1" applyFont="1" applyFill="1"/>
    <xf numFmtId="38" fontId="5" fillId="0" borderId="1" xfId="0" applyNumberFormat="1" applyFont="1" applyBorder="1"/>
    <xf numFmtId="38" fontId="5" fillId="0" borderId="1" xfId="1" applyNumberFormat="1" applyFont="1" applyFill="1" applyBorder="1" applyAlignment="1">
      <alignment vertical="top"/>
    </xf>
    <xf numFmtId="165" fontId="5" fillId="0" borderId="1" xfId="1" applyNumberFormat="1" applyFont="1" applyFill="1" applyBorder="1"/>
    <xf numFmtId="38" fontId="5" fillId="0" borderId="0" xfId="0" applyNumberFormat="1" applyFont="1" applyAlignment="1">
      <alignment horizontal="center" vertical="top"/>
    </xf>
    <xf numFmtId="38" fontId="5" fillId="0" borderId="1" xfId="0" applyNumberFormat="1" applyFont="1" applyBorder="1" applyAlignment="1">
      <alignment horizontal="center" vertical="top"/>
    </xf>
    <xf numFmtId="0" fontId="13" fillId="0" borderId="2" xfId="0" applyFont="1" applyBorder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38" fontId="5" fillId="0" borderId="6" xfId="0" applyNumberFormat="1" applyFont="1" applyBorder="1" applyAlignment="1">
      <alignment vertical="top"/>
    </xf>
    <xf numFmtId="0" fontId="5" fillId="0" borderId="5" xfId="0" quotePrefix="1" applyFont="1" applyBorder="1" applyAlignment="1">
      <alignment horizontal="left" vertical="top"/>
    </xf>
    <xf numFmtId="0" fontId="5" fillId="0" borderId="7" xfId="0" applyFont="1" applyBorder="1" applyAlignment="1">
      <alignment vertical="top"/>
    </xf>
    <xf numFmtId="38" fontId="5" fillId="0" borderId="8" xfId="0" applyNumberFormat="1" applyFont="1" applyBorder="1" applyAlignment="1">
      <alignment vertical="top"/>
    </xf>
    <xf numFmtId="164" fontId="6" fillId="0" borderId="5" xfId="0" quotePrefix="1" applyNumberFormat="1" applyFont="1" applyBorder="1" applyAlignment="1">
      <alignment horizontal="left" vertical="top"/>
    </xf>
    <xf numFmtId="164" fontId="14" fillId="0" borderId="5" xfId="0" quotePrefix="1" applyNumberFormat="1" applyFont="1" applyBorder="1" applyAlignment="1">
      <alignment horizontal="left" vertical="top"/>
    </xf>
    <xf numFmtId="0" fontId="5" fillId="0" borderId="6" xfId="0" applyFont="1" applyBorder="1" applyAlignment="1">
      <alignment horizontal="center"/>
    </xf>
    <xf numFmtId="0" fontId="10" fillId="0" borderId="5" xfId="0" applyFont="1" applyBorder="1"/>
    <xf numFmtId="0" fontId="5" fillId="0" borderId="5" xfId="0" applyFont="1" applyBorder="1"/>
    <xf numFmtId="0" fontId="11" fillId="0" borderId="0" xfId="0" applyFont="1" applyAlignment="1" applyProtection="1">
      <alignment horizontal="center" vertical="top"/>
      <protection locked="0"/>
    </xf>
    <xf numFmtId="0" fontId="11" fillId="0" borderId="6" xfId="0" applyFont="1" applyBorder="1" applyAlignment="1" applyProtection="1">
      <alignment horizontal="center" vertical="top"/>
      <protection locked="0"/>
    </xf>
    <xf numFmtId="38" fontId="12" fillId="0" borderId="6" xfId="0" applyNumberFormat="1" applyFont="1" applyBorder="1" applyAlignment="1">
      <alignment vertical="center"/>
    </xf>
    <xf numFmtId="38" fontId="12" fillId="0" borderId="8" xfId="0" applyNumberFormat="1" applyFont="1" applyBorder="1" applyAlignment="1">
      <alignment vertical="center"/>
    </xf>
    <xf numFmtId="38" fontId="10" fillId="0" borderId="1" xfId="0" applyNumberFormat="1" applyFont="1" applyBorder="1" applyAlignment="1">
      <alignment vertical="top"/>
    </xf>
    <xf numFmtId="38" fontId="10" fillId="0" borderId="8" xfId="0" applyNumberFormat="1" applyFont="1" applyBorder="1" applyAlignment="1">
      <alignment vertical="top"/>
    </xf>
    <xf numFmtId="38" fontId="10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7" fillId="0" borderId="0" xfId="0" applyFont="1" applyAlignment="1" applyProtection="1">
      <alignment horizontal="center" vertical="top"/>
      <protection locked="0"/>
    </xf>
    <xf numFmtId="0" fontId="9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1"/>
  <sheetViews>
    <sheetView tabSelected="1" zoomScaleNormal="100" workbookViewId="0">
      <pane xSplit="1" topLeftCell="B1" activePane="topRight" state="frozen"/>
      <selection activeCell="A19" sqref="A19"/>
      <selection pane="topRight"/>
    </sheetView>
  </sheetViews>
  <sheetFormatPr defaultColWidth="9.109375" defaultRowHeight="13.2" x14ac:dyDescent="0.25"/>
  <cols>
    <col min="1" max="1" width="27.6640625" style="2" customWidth="1"/>
    <col min="2" max="4" width="14.44140625" style="2" customWidth="1"/>
    <col min="5" max="13" width="14.44140625" style="2" bestFit="1" customWidth="1"/>
    <col min="14" max="14" width="15.5546875" style="2" bestFit="1" customWidth="1"/>
    <col min="15" max="24" width="14.44140625" style="2" bestFit="1" customWidth="1"/>
    <col min="25" max="26" width="14.44140625" style="2" customWidth="1"/>
    <col min="27" max="27" width="16.6640625" style="2" bestFit="1" customWidth="1"/>
    <col min="28" max="16384" width="9.109375" style="2"/>
  </cols>
  <sheetData>
    <row r="1" spans="1:27" x14ac:dyDescent="0.25">
      <c r="A1" s="1" t="s">
        <v>0</v>
      </c>
      <c r="B1" s="1"/>
      <c r="C1" s="1"/>
    </row>
    <row r="3" spans="1:27" x14ac:dyDescent="0.25">
      <c r="A3" s="1" t="s">
        <v>1</v>
      </c>
      <c r="B3" s="1"/>
      <c r="C3" s="1"/>
    </row>
    <row r="4" spans="1:27" x14ac:dyDescent="0.25">
      <c r="A4" s="1"/>
      <c r="B4" s="1"/>
      <c r="C4" s="1"/>
    </row>
    <row r="5" spans="1:27" x14ac:dyDescent="0.25">
      <c r="A5" s="1" t="s">
        <v>2</v>
      </c>
      <c r="B5" s="1"/>
      <c r="C5" s="1"/>
    </row>
    <row r="7" spans="1:27" x14ac:dyDescent="0.25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Z7" s="3"/>
    </row>
    <row r="8" spans="1:27" x14ac:dyDescent="0.25">
      <c r="A8" s="4">
        <v>2020</v>
      </c>
      <c r="B8" s="5" t="s">
        <v>3</v>
      </c>
      <c r="C8" s="5" t="s">
        <v>4</v>
      </c>
      <c r="D8" s="5" t="s">
        <v>5</v>
      </c>
      <c r="E8" s="5" t="s">
        <v>6</v>
      </c>
      <c r="F8" s="5" t="s">
        <v>7</v>
      </c>
      <c r="G8" s="5" t="s">
        <v>8</v>
      </c>
      <c r="H8" s="5" t="s">
        <v>9</v>
      </c>
      <c r="I8" s="5" t="s">
        <v>10</v>
      </c>
      <c r="J8" s="5" t="s">
        <v>11</v>
      </c>
      <c r="K8" s="5" t="s">
        <v>12</v>
      </c>
      <c r="L8" s="5" t="s">
        <v>13</v>
      </c>
      <c r="M8" s="5" t="s">
        <v>14</v>
      </c>
      <c r="N8" s="6" t="s">
        <v>15</v>
      </c>
      <c r="Z8" s="5"/>
      <c r="AA8" s="5"/>
    </row>
    <row r="9" spans="1:27" x14ac:dyDescent="0.25">
      <c r="A9" s="7" t="s">
        <v>16</v>
      </c>
      <c r="B9" s="8">
        <v>2294361710</v>
      </c>
      <c r="C9" s="8">
        <v>2260621398</v>
      </c>
      <c r="D9" s="8">
        <v>2134685066</v>
      </c>
      <c r="E9" s="8">
        <v>1737931197</v>
      </c>
      <c r="F9" s="8">
        <v>1831494887</v>
      </c>
      <c r="G9" s="8">
        <v>2370246042</v>
      </c>
      <c r="H9" s="8">
        <v>2912391542</v>
      </c>
      <c r="I9" s="8">
        <v>3063472579</v>
      </c>
      <c r="J9" s="8">
        <v>2817435508</v>
      </c>
      <c r="K9" s="8">
        <v>1988712876</v>
      </c>
      <c r="L9" s="8">
        <v>1801130051</v>
      </c>
      <c r="M9" s="8">
        <v>2382600650</v>
      </c>
      <c r="N9" s="9">
        <f t="shared" ref="N9:N13" si="0">SUM(B9:M9)</f>
        <v>27595083506</v>
      </c>
      <c r="Z9" s="8"/>
      <c r="AA9" s="8"/>
    </row>
    <row r="10" spans="1:27" x14ac:dyDescent="0.25">
      <c r="A10" s="7" t="s">
        <v>17</v>
      </c>
      <c r="B10" s="8">
        <v>2542383172</v>
      </c>
      <c r="C10" s="8">
        <v>2511688076</v>
      </c>
      <c r="D10" s="8">
        <v>2440645140</v>
      </c>
      <c r="E10" s="8">
        <v>2138122651</v>
      </c>
      <c r="F10" s="8">
        <v>2216198817</v>
      </c>
      <c r="G10" s="8">
        <v>2500104613</v>
      </c>
      <c r="H10" s="8">
        <v>2850966981</v>
      </c>
      <c r="I10" s="8">
        <v>2935188965</v>
      </c>
      <c r="J10" s="8">
        <v>2900219109</v>
      </c>
      <c r="K10" s="8">
        <v>2569451115</v>
      </c>
      <c r="L10" s="8">
        <v>2393319973</v>
      </c>
      <c r="M10" s="8">
        <v>2479049620</v>
      </c>
      <c r="N10" s="9">
        <f t="shared" si="0"/>
        <v>30477338232</v>
      </c>
      <c r="Z10" s="8"/>
      <c r="AA10" s="8"/>
    </row>
    <row r="11" spans="1:27" x14ac:dyDescent="0.25">
      <c r="A11" s="7" t="s">
        <v>18</v>
      </c>
      <c r="B11" s="8">
        <v>1814654225</v>
      </c>
      <c r="C11" s="8">
        <v>1881973782</v>
      </c>
      <c r="D11" s="8">
        <v>1778905535</v>
      </c>
      <c r="E11" s="8">
        <v>1683819655</v>
      </c>
      <c r="F11" s="8">
        <v>1673370784</v>
      </c>
      <c r="G11" s="8">
        <v>1727483112</v>
      </c>
      <c r="H11" s="8">
        <v>1842974701</v>
      </c>
      <c r="I11" s="8">
        <v>1912619828</v>
      </c>
      <c r="J11" s="8">
        <v>1964310458</v>
      </c>
      <c r="K11" s="8">
        <v>1936635148</v>
      </c>
      <c r="L11" s="8">
        <v>1934362824</v>
      </c>
      <c r="M11" s="8">
        <v>1868465961</v>
      </c>
      <c r="N11" s="9">
        <f t="shared" si="0"/>
        <v>22019576013</v>
      </c>
      <c r="Z11" s="8"/>
      <c r="AA11" s="8"/>
    </row>
    <row r="12" spans="1:27" x14ac:dyDescent="0.25">
      <c r="A12" s="7" t="s">
        <v>19</v>
      </c>
      <c r="B12" s="8">
        <v>28344020</v>
      </c>
      <c r="C12" s="8">
        <v>28307304</v>
      </c>
      <c r="D12" s="8">
        <v>28254625</v>
      </c>
      <c r="E12" s="8">
        <v>28176265</v>
      </c>
      <c r="F12" s="8">
        <v>27328413</v>
      </c>
      <c r="G12" s="8">
        <v>27189435</v>
      </c>
      <c r="H12" s="8">
        <v>27067542</v>
      </c>
      <c r="I12" s="8">
        <v>27018506</v>
      </c>
      <c r="J12" s="8">
        <v>26998954</v>
      </c>
      <c r="K12" s="8">
        <v>26795379</v>
      </c>
      <c r="L12" s="8">
        <v>26827807</v>
      </c>
      <c r="M12" s="8">
        <v>26812432</v>
      </c>
      <c r="N12" s="9">
        <f t="shared" si="0"/>
        <v>329120682</v>
      </c>
      <c r="Z12" s="8"/>
      <c r="AA12" s="8"/>
    </row>
    <row r="13" spans="1:27" x14ac:dyDescent="0.25">
      <c r="A13" s="7" t="s">
        <v>20</v>
      </c>
      <c r="B13" s="16">
        <v>13441005</v>
      </c>
      <c r="C13" s="16">
        <v>13656620</v>
      </c>
      <c r="D13" s="16">
        <v>13858504</v>
      </c>
      <c r="E13" s="16">
        <v>10630712</v>
      </c>
      <c r="F13" s="16">
        <v>10124458</v>
      </c>
      <c r="G13" s="16">
        <v>11126171</v>
      </c>
      <c r="H13" s="16">
        <v>11295736</v>
      </c>
      <c r="I13" s="16">
        <v>11295712</v>
      </c>
      <c r="J13" s="16">
        <v>12090335</v>
      </c>
      <c r="K13" s="16">
        <v>10242241</v>
      </c>
      <c r="L13" s="16">
        <v>10246199</v>
      </c>
      <c r="M13" s="16">
        <v>12601132</v>
      </c>
      <c r="N13" s="22">
        <f t="shared" si="0"/>
        <v>140608825</v>
      </c>
      <c r="Z13" s="8"/>
      <c r="AA13" s="8"/>
    </row>
    <row r="14" spans="1:27" x14ac:dyDescent="0.25">
      <c r="A14" s="7" t="s">
        <v>21</v>
      </c>
      <c r="B14" s="8">
        <f t="shared" ref="B14:N14" si="1">SUM(B9,B10,B11,B12,B13)</f>
        <v>6693184132</v>
      </c>
      <c r="C14" s="8">
        <f t="shared" si="1"/>
        <v>6696247180</v>
      </c>
      <c r="D14" s="8">
        <f t="shared" si="1"/>
        <v>6396348870</v>
      </c>
      <c r="E14" s="8">
        <f t="shared" si="1"/>
        <v>5598680480</v>
      </c>
      <c r="F14" s="8">
        <f t="shared" si="1"/>
        <v>5758517359</v>
      </c>
      <c r="G14" s="8">
        <f t="shared" si="1"/>
        <v>6636149373</v>
      </c>
      <c r="H14" s="8">
        <f t="shared" si="1"/>
        <v>7644696502</v>
      </c>
      <c r="I14" s="8">
        <f t="shared" si="1"/>
        <v>7949595590</v>
      </c>
      <c r="J14" s="8">
        <f t="shared" si="1"/>
        <v>7721054364</v>
      </c>
      <c r="K14" s="8">
        <f t="shared" si="1"/>
        <v>6531836759</v>
      </c>
      <c r="L14" s="8">
        <f t="shared" si="1"/>
        <v>6165886854</v>
      </c>
      <c r="M14" s="8">
        <f t="shared" si="1"/>
        <v>6769529795</v>
      </c>
      <c r="N14" s="8">
        <f t="shared" si="1"/>
        <v>80561727258</v>
      </c>
      <c r="Z14" s="8"/>
      <c r="AA14" s="8"/>
    </row>
    <row r="16" spans="1:27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x14ac:dyDescent="0.25">
      <c r="A17" s="4">
        <v>2021</v>
      </c>
      <c r="B17" s="5" t="s">
        <v>3</v>
      </c>
      <c r="C17" s="5" t="s">
        <v>4</v>
      </c>
      <c r="D17" s="5" t="s">
        <v>5</v>
      </c>
      <c r="E17" s="5" t="s">
        <v>6</v>
      </c>
      <c r="F17" s="5" t="s">
        <v>7</v>
      </c>
      <c r="G17" s="5" t="s">
        <v>8</v>
      </c>
      <c r="H17" s="5" t="s">
        <v>9</v>
      </c>
      <c r="I17" s="5" t="s">
        <v>10</v>
      </c>
      <c r="J17" s="5" t="s">
        <v>11</v>
      </c>
      <c r="K17" s="5" t="s">
        <v>12</v>
      </c>
      <c r="L17" s="5" t="s">
        <v>13</v>
      </c>
      <c r="M17" s="5" t="s">
        <v>14</v>
      </c>
      <c r="N17" s="6" t="s">
        <v>15</v>
      </c>
    </row>
    <row r="18" spans="1:14" x14ac:dyDescent="0.25">
      <c r="A18" s="7" t="s">
        <v>16</v>
      </c>
      <c r="B18" s="8">
        <v>2828452539</v>
      </c>
      <c r="C18" s="8">
        <v>2538875174</v>
      </c>
      <c r="D18" s="8">
        <v>2159697017</v>
      </c>
      <c r="E18" s="8">
        <v>1774601905</v>
      </c>
      <c r="F18" s="8">
        <v>1751199534</v>
      </c>
      <c r="G18" s="8">
        <v>2376976282</v>
      </c>
      <c r="H18" s="25">
        <v>2726931138</v>
      </c>
      <c r="I18" s="8">
        <v>3026276502</v>
      </c>
      <c r="J18" s="8">
        <v>2786911117</v>
      </c>
      <c r="K18" s="8">
        <v>2033228849</v>
      </c>
      <c r="L18" s="8">
        <v>1827217328</v>
      </c>
      <c r="M18" s="8">
        <v>2270888273</v>
      </c>
      <c r="N18" s="10">
        <f>SUM(B18:M18)</f>
        <v>28101255658</v>
      </c>
    </row>
    <row r="19" spans="1:14" x14ac:dyDescent="0.25">
      <c r="A19" s="7" t="s">
        <v>17</v>
      </c>
      <c r="B19" s="8">
        <v>2546318118</v>
      </c>
      <c r="C19" s="8">
        <v>2392997143</v>
      </c>
      <c r="D19" s="8">
        <v>2358095210</v>
      </c>
      <c r="E19" s="8">
        <v>2312020670</v>
      </c>
      <c r="F19" s="8">
        <v>2375016570</v>
      </c>
      <c r="G19" s="8">
        <v>2721886284</v>
      </c>
      <c r="H19" s="25">
        <v>2918061803</v>
      </c>
      <c r="I19" s="8">
        <v>3120025623</v>
      </c>
      <c r="J19" s="8">
        <v>3026515623</v>
      </c>
      <c r="K19" s="8">
        <v>2637773841</v>
      </c>
      <c r="L19" s="8">
        <v>2418233016</v>
      </c>
      <c r="M19" s="8">
        <v>2481332866</v>
      </c>
      <c r="N19" s="10">
        <f t="shared" ref="N19:N22" si="2">SUM(B19:M19)</f>
        <v>31308276767</v>
      </c>
    </row>
    <row r="20" spans="1:14" x14ac:dyDescent="0.25">
      <c r="A20" s="7" t="s">
        <v>18</v>
      </c>
      <c r="B20" s="8">
        <v>1844366424</v>
      </c>
      <c r="C20" s="8">
        <v>1818167743</v>
      </c>
      <c r="D20" s="8">
        <v>1827661940</v>
      </c>
      <c r="E20" s="8">
        <v>1881697920</v>
      </c>
      <c r="F20" s="8">
        <v>1871112313</v>
      </c>
      <c r="G20" s="8">
        <v>1981959676</v>
      </c>
      <c r="H20" s="25">
        <v>2050240329</v>
      </c>
      <c r="I20" s="8">
        <v>2097676296</v>
      </c>
      <c r="J20" s="8">
        <v>2058329134</v>
      </c>
      <c r="K20" s="8">
        <v>1944754384</v>
      </c>
      <c r="L20" s="8">
        <v>1971002769</v>
      </c>
      <c r="M20" s="8">
        <v>1917857391</v>
      </c>
      <c r="N20" s="10">
        <f t="shared" si="2"/>
        <v>23264826319</v>
      </c>
    </row>
    <row r="21" spans="1:14" x14ac:dyDescent="0.25">
      <c r="A21" s="7" t="s">
        <v>19</v>
      </c>
      <c r="B21" s="8">
        <v>26743504</v>
      </c>
      <c r="C21" s="8">
        <v>26698727</v>
      </c>
      <c r="D21" s="8">
        <v>26598764</v>
      </c>
      <c r="E21" s="8">
        <v>26595305</v>
      </c>
      <c r="F21" s="8">
        <v>26541168</v>
      </c>
      <c r="G21" s="8">
        <v>26520890</v>
      </c>
      <c r="H21" s="25">
        <v>26449485</v>
      </c>
      <c r="I21" s="8">
        <v>26421915</v>
      </c>
      <c r="J21" s="8">
        <v>26274192</v>
      </c>
      <c r="K21" s="8">
        <v>25813158</v>
      </c>
      <c r="L21" s="8">
        <v>25680557</v>
      </c>
      <c r="M21" s="8">
        <v>25497352</v>
      </c>
      <c r="N21" s="10">
        <f t="shared" si="2"/>
        <v>315835017</v>
      </c>
    </row>
    <row r="22" spans="1:14" x14ac:dyDescent="0.25">
      <c r="A22" s="7" t="s">
        <v>20</v>
      </c>
      <c r="B22" s="16">
        <v>12682220</v>
      </c>
      <c r="C22" s="16">
        <v>12009620</v>
      </c>
      <c r="D22" s="16">
        <v>12997868</v>
      </c>
      <c r="E22" s="16">
        <v>10919235</v>
      </c>
      <c r="F22" s="16">
        <v>10643656</v>
      </c>
      <c r="G22" s="16">
        <v>11982583</v>
      </c>
      <c r="H22" s="26">
        <v>11907211</v>
      </c>
      <c r="I22" s="16">
        <v>12187612</v>
      </c>
      <c r="J22" s="16">
        <v>12831989</v>
      </c>
      <c r="K22" s="16">
        <v>11059344</v>
      </c>
      <c r="L22" s="16">
        <v>11202811</v>
      </c>
      <c r="M22" s="16">
        <v>12553901</v>
      </c>
      <c r="N22" s="19">
        <f t="shared" si="2"/>
        <v>142978050</v>
      </c>
    </row>
    <row r="23" spans="1:14" x14ac:dyDescent="0.25">
      <c r="A23" s="7" t="s">
        <v>21</v>
      </c>
      <c r="B23" s="8">
        <f t="shared" ref="B23:M23" si="3">SUM(B18,B19,B20,B21,B22)</f>
        <v>7258562805</v>
      </c>
      <c r="C23" s="8">
        <f t="shared" si="3"/>
        <v>6788748407</v>
      </c>
      <c r="D23" s="8">
        <f t="shared" si="3"/>
        <v>6385050799</v>
      </c>
      <c r="E23" s="8">
        <f t="shared" si="3"/>
        <v>6005835035</v>
      </c>
      <c r="F23" s="8">
        <f t="shared" si="3"/>
        <v>6034513241</v>
      </c>
      <c r="G23" s="8">
        <f t="shared" si="3"/>
        <v>7119325715</v>
      </c>
      <c r="H23" s="8">
        <f t="shared" si="3"/>
        <v>7733589966</v>
      </c>
      <c r="I23" s="8">
        <f t="shared" si="3"/>
        <v>8282587948</v>
      </c>
      <c r="J23" s="8">
        <f t="shared" si="3"/>
        <v>7910862055</v>
      </c>
      <c r="K23" s="8">
        <f t="shared" si="3"/>
        <v>6652629576</v>
      </c>
      <c r="L23" s="8">
        <f t="shared" si="3"/>
        <v>6253336481</v>
      </c>
      <c r="M23" s="8">
        <f t="shared" si="3"/>
        <v>6708129783</v>
      </c>
      <c r="N23" s="8">
        <f t="shared" ref="N23" si="4">SUM(N18,N19,N20,N21,N22)</f>
        <v>83133171811</v>
      </c>
    </row>
    <row r="25" spans="1:14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x14ac:dyDescent="0.25">
      <c r="A26" s="4">
        <v>2022</v>
      </c>
      <c r="B26" s="5" t="s">
        <v>3</v>
      </c>
      <c r="C26" s="5" t="s">
        <v>4</v>
      </c>
      <c r="D26" s="5" t="s">
        <v>5</v>
      </c>
      <c r="E26" s="5" t="s">
        <v>6</v>
      </c>
      <c r="F26" s="5" t="s">
        <v>7</v>
      </c>
      <c r="G26" s="5" t="s">
        <v>8</v>
      </c>
      <c r="H26" s="5" t="s">
        <v>9</v>
      </c>
      <c r="I26" s="5" t="s">
        <v>10</v>
      </c>
      <c r="J26" s="5" t="s">
        <v>11</v>
      </c>
      <c r="K26" s="5" t="s">
        <v>12</v>
      </c>
      <c r="L26" s="5" t="s">
        <v>13</v>
      </c>
      <c r="M26" s="5" t="s">
        <v>14</v>
      </c>
      <c r="N26" s="6" t="s">
        <v>15</v>
      </c>
    </row>
    <row r="27" spans="1:14" x14ac:dyDescent="0.25">
      <c r="A27" s="7" t="s">
        <v>16</v>
      </c>
      <c r="B27" s="8">
        <v>2526067031</v>
      </c>
      <c r="C27" s="8">
        <v>2762111500</v>
      </c>
      <c r="D27" s="8">
        <v>2013549349</v>
      </c>
      <c r="E27" s="8">
        <v>1789105113</v>
      </c>
      <c r="F27" s="8">
        <v>1993278588</v>
      </c>
      <c r="G27" s="8">
        <v>2730842817</v>
      </c>
      <c r="H27" s="25">
        <v>3175372170</v>
      </c>
      <c r="I27" s="8">
        <v>2987882890</v>
      </c>
      <c r="J27" s="8">
        <v>2725329457</v>
      </c>
      <c r="K27" s="8">
        <v>1924962921</v>
      </c>
      <c r="L27" s="8">
        <v>1714652734</v>
      </c>
      <c r="M27" s="8">
        <v>2274519077</v>
      </c>
      <c r="N27" s="9">
        <f t="shared" ref="N27:N31" si="5">SUM(B27:M27)</f>
        <v>28617673647</v>
      </c>
    </row>
    <row r="28" spans="1:14" x14ac:dyDescent="0.25">
      <c r="A28" s="7" t="s">
        <v>17</v>
      </c>
      <c r="B28" s="8">
        <v>2570128766</v>
      </c>
      <c r="C28" s="8">
        <v>2548518506</v>
      </c>
      <c r="D28" s="8">
        <v>2400592126</v>
      </c>
      <c r="E28" s="8">
        <v>2372841872</v>
      </c>
      <c r="F28" s="8">
        <v>2577431902</v>
      </c>
      <c r="G28" s="8">
        <v>2971174015</v>
      </c>
      <c r="H28" s="25">
        <v>3161846784</v>
      </c>
      <c r="I28" s="8">
        <v>3095610638</v>
      </c>
      <c r="J28" s="8">
        <v>3126516822</v>
      </c>
      <c r="K28" s="8">
        <v>2580301007</v>
      </c>
      <c r="L28" s="8">
        <v>2395505325</v>
      </c>
      <c r="M28" s="8">
        <v>2545226035</v>
      </c>
      <c r="N28" s="9">
        <f t="shared" si="5"/>
        <v>32345693798</v>
      </c>
    </row>
    <row r="29" spans="1:14" x14ac:dyDescent="0.25">
      <c r="A29" s="7" t="s">
        <v>18</v>
      </c>
      <c r="B29" s="8">
        <v>1919888612</v>
      </c>
      <c r="C29" s="8">
        <v>1936899849</v>
      </c>
      <c r="D29" s="8">
        <v>1884697502</v>
      </c>
      <c r="E29" s="8">
        <v>1935245862</v>
      </c>
      <c r="F29" s="8">
        <v>1975037987</v>
      </c>
      <c r="G29" s="8">
        <v>2079146496</v>
      </c>
      <c r="H29" s="25">
        <v>2071857414</v>
      </c>
      <c r="I29" s="8">
        <v>2064277300</v>
      </c>
      <c r="J29" s="8">
        <v>2146609175</v>
      </c>
      <c r="K29" s="8">
        <v>1958765649</v>
      </c>
      <c r="L29" s="8">
        <v>1940299313</v>
      </c>
      <c r="M29" s="8">
        <v>1888236028</v>
      </c>
      <c r="N29" s="9">
        <f t="shared" si="5"/>
        <v>23800961187</v>
      </c>
    </row>
    <row r="30" spans="1:14" x14ac:dyDescent="0.25">
      <c r="A30" s="7" t="s">
        <v>19</v>
      </c>
      <c r="B30" s="8">
        <v>25942756</v>
      </c>
      <c r="C30" s="8">
        <v>25464945</v>
      </c>
      <c r="D30" s="8">
        <v>25229086</v>
      </c>
      <c r="E30" s="8">
        <v>25173086</v>
      </c>
      <c r="F30" s="8">
        <v>25134937</v>
      </c>
      <c r="G30" s="8">
        <v>25095016</v>
      </c>
      <c r="H30" s="25">
        <v>25044140</v>
      </c>
      <c r="I30" s="8">
        <v>24916473</v>
      </c>
      <c r="J30" s="8">
        <v>24872712</v>
      </c>
      <c r="K30" s="8">
        <v>24858473</v>
      </c>
      <c r="L30" s="8">
        <v>24762087</v>
      </c>
      <c r="M30" s="8">
        <v>24852402</v>
      </c>
      <c r="N30" s="9">
        <f t="shared" si="5"/>
        <v>301346113</v>
      </c>
    </row>
    <row r="31" spans="1:14" x14ac:dyDescent="0.25">
      <c r="A31" s="7" t="s">
        <v>20</v>
      </c>
      <c r="B31" s="16">
        <v>12315720</v>
      </c>
      <c r="C31" s="16">
        <v>13455557</v>
      </c>
      <c r="D31" s="16">
        <v>11286152</v>
      </c>
      <c r="E31" s="16">
        <v>11320409</v>
      </c>
      <c r="F31" s="16">
        <v>11766272</v>
      </c>
      <c r="G31" s="16">
        <v>11743766</v>
      </c>
      <c r="H31" s="26">
        <v>12368071</v>
      </c>
      <c r="I31" s="16">
        <v>12701957</v>
      </c>
      <c r="J31" s="16">
        <v>12170683</v>
      </c>
      <c r="K31" s="16">
        <v>11566498</v>
      </c>
      <c r="L31" s="16">
        <v>10508344</v>
      </c>
      <c r="M31" s="16">
        <v>12487737</v>
      </c>
      <c r="N31" s="22">
        <f t="shared" si="5"/>
        <v>143691166</v>
      </c>
    </row>
    <row r="32" spans="1:14" x14ac:dyDescent="0.25">
      <c r="A32" s="7" t="s">
        <v>21</v>
      </c>
      <c r="B32" s="8">
        <f t="shared" ref="B32:M32" si="6">SUM(B27,B28,B29,B30,B31)</f>
        <v>7054342885</v>
      </c>
      <c r="C32" s="8">
        <f t="shared" si="6"/>
        <v>7286450357</v>
      </c>
      <c r="D32" s="8">
        <f t="shared" si="6"/>
        <v>6335354215</v>
      </c>
      <c r="E32" s="8">
        <f t="shared" si="6"/>
        <v>6133686342</v>
      </c>
      <c r="F32" s="8">
        <f t="shared" si="6"/>
        <v>6582649686</v>
      </c>
      <c r="G32" s="8">
        <f t="shared" si="6"/>
        <v>7818002110</v>
      </c>
      <c r="H32" s="8">
        <f t="shared" si="6"/>
        <v>8446488579</v>
      </c>
      <c r="I32" s="8">
        <f t="shared" si="6"/>
        <v>8185389258</v>
      </c>
      <c r="J32" s="8">
        <f t="shared" si="6"/>
        <v>8035498849</v>
      </c>
      <c r="K32" s="8">
        <f t="shared" si="6"/>
        <v>6500454548</v>
      </c>
      <c r="L32" s="8">
        <f t="shared" si="6"/>
        <v>6085727803</v>
      </c>
      <c r="M32" s="8">
        <f t="shared" si="6"/>
        <v>6745321279</v>
      </c>
      <c r="N32" s="8">
        <f t="shared" ref="N32" si="7">SUM(N27,N28,N29,N30,N31)</f>
        <v>85209365911</v>
      </c>
    </row>
    <row r="34" spans="1:14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x14ac:dyDescent="0.25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6"/>
    </row>
    <row r="36" spans="1:14" x14ac:dyDescent="0.25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6"/>
    </row>
    <row r="37" spans="1:14" x14ac:dyDescent="0.25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6"/>
    </row>
    <row r="38" spans="1:14" x14ac:dyDescent="0.25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6"/>
    </row>
    <row r="39" spans="1:14" x14ac:dyDescent="0.25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6"/>
    </row>
    <row r="40" spans="1:14" x14ac:dyDescent="0.2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6"/>
    </row>
    <row r="41" spans="1:14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6"/>
    </row>
    <row r="42" spans="1:14" x14ac:dyDescent="0.25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6"/>
    </row>
    <row r="43" spans="1:14" x14ac:dyDescent="0.25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6"/>
    </row>
    <row r="44" spans="1:14" x14ac:dyDescent="0.25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6"/>
    </row>
    <row r="45" spans="1:14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6"/>
    </row>
    <row r="46" spans="1:14" x14ac:dyDescent="0.25">
      <c r="A46" s="4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6"/>
    </row>
    <row r="47" spans="1:14" x14ac:dyDescent="0.25">
      <c r="A47" s="4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6"/>
    </row>
    <row r="48" spans="1:14" x14ac:dyDescent="0.25">
      <c r="A48" s="4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6"/>
    </row>
    <row r="49" spans="1:14" x14ac:dyDescent="0.25">
      <c r="A49" s="4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6"/>
    </row>
    <row r="50" spans="1:14" x14ac:dyDescent="0.25">
      <c r="A50" s="4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6"/>
    </row>
    <row r="51" spans="1:14" x14ac:dyDescent="0.25">
      <c r="A51" s="4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6"/>
    </row>
    <row r="52" spans="1:14" x14ac:dyDescent="0.25">
      <c r="A52" s="4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6"/>
    </row>
    <row r="53" spans="1:14" x14ac:dyDescent="0.25">
      <c r="A53" s="4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6"/>
    </row>
    <row r="54" spans="1:14" x14ac:dyDescent="0.25">
      <c r="A54" s="4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6"/>
    </row>
    <row r="55" spans="1:14" x14ac:dyDescent="0.25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6"/>
    </row>
    <row r="56" spans="1:14" x14ac:dyDescent="0.25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6"/>
    </row>
    <row r="57" spans="1:14" x14ac:dyDescent="0.25">
      <c r="A57" s="4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6"/>
    </row>
    <row r="58" spans="1:14" x14ac:dyDescent="0.25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6"/>
    </row>
    <row r="59" spans="1:14" x14ac:dyDescent="0.25">
      <c r="A59" s="4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6"/>
    </row>
    <row r="60" spans="1:14" x14ac:dyDescent="0.25">
      <c r="A60" s="4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6"/>
    </row>
    <row r="61" spans="1:14" x14ac:dyDescent="0.25">
      <c r="A61" s="4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6"/>
    </row>
    <row r="62" spans="1:14" x14ac:dyDescent="0.25">
      <c r="A62" s="4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6"/>
    </row>
    <row r="63" spans="1:14" x14ac:dyDescent="0.25">
      <c r="A63" s="4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6"/>
    </row>
    <row r="64" spans="1:14" x14ac:dyDescent="0.25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6"/>
    </row>
    <row r="65" spans="1:14" x14ac:dyDescent="0.25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6"/>
    </row>
    <row r="66" spans="1:14" x14ac:dyDescent="0.25">
      <c r="A66" s="4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6"/>
    </row>
    <row r="67" spans="1:14" x14ac:dyDescent="0.25">
      <c r="A67" s="4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6"/>
    </row>
    <row r="68" spans="1:14" x14ac:dyDescent="0.25">
      <c r="A68" s="4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6"/>
    </row>
    <row r="69" spans="1:14" x14ac:dyDescent="0.25">
      <c r="A69" s="4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6"/>
    </row>
    <row r="70" spans="1:14" x14ac:dyDescent="0.25">
      <c r="A70" s="4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6"/>
    </row>
    <row r="71" spans="1:14" x14ac:dyDescent="0.25">
      <c r="A71" s="4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6"/>
    </row>
  </sheetData>
  <pageMargins left="0.7" right="0.7" top="0.75" bottom="0.75" header="0.75" footer="0.7"/>
  <pageSetup scale="58" orientation="landscape" r:id="rId1"/>
  <headerFooter>
    <oddHeader>&amp;R&amp;"Arial,Regular"&amp;12MFRH-13.5
Docket No.44902</oddHeader>
    <oddFooter>&amp;R&amp;"Arial,Regular"&amp;12Page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F82"/>
  <sheetViews>
    <sheetView topLeftCell="A7" zoomScale="90" zoomScaleNormal="90" workbookViewId="0">
      <selection activeCell="G80" sqref="G80"/>
    </sheetView>
  </sheetViews>
  <sheetFormatPr defaultColWidth="9.109375" defaultRowHeight="13.2" x14ac:dyDescent="0.25"/>
  <cols>
    <col min="1" max="1" width="30.6640625" style="2" customWidth="1"/>
    <col min="2" max="2" width="20.109375" style="2" bestFit="1" customWidth="1"/>
    <col min="3" max="3" width="15.109375" style="2" customWidth="1"/>
    <col min="4" max="4" width="13.6640625" style="2" customWidth="1"/>
    <col min="5" max="5" width="13" style="2" customWidth="1"/>
    <col min="6" max="6" width="11.6640625" style="2" customWidth="1"/>
    <col min="7" max="7" width="14.109375" style="2" customWidth="1"/>
    <col min="8" max="23" width="11.6640625" style="2" customWidth="1"/>
    <col min="24" max="24" width="11.44140625" style="2" bestFit="1" customWidth="1"/>
    <col min="25" max="34" width="11.6640625" style="2" customWidth="1"/>
    <col min="35" max="35" width="12.6640625" style="2" bestFit="1" customWidth="1"/>
    <col min="36" max="54" width="11.6640625" style="2" customWidth="1"/>
    <col min="55" max="55" width="14" style="2" bestFit="1" customWidth="1"/>
    <col min="56" max="56" width="9.6640625" style="2" customWidth="1"/>
    <col min="57" max="57" width="2.44140625" style="2" customWidth="1"/>
    <col min="58" max="58" width="68.6640625" style="2" customWidth="1"/>
    <col min="59" max="16384" width="9.109375" style="2"/>
  </cols>
  <sheetData>
    <row r="1" spans="1:58" ht="15.6" x14ac:dyDescent="0.3">
      <c r="A1" s="11" t="s">
        <v>0</v>
      </c>
      <c r="N1" s="13"/>
    </row>
    <row r="2" spans="1:58" ht="5.25" customHeight="1" x14ac:dyDescent="0.25"/>
    <row r="3" spans="1:58" s="12" customFormat="1" ht="15" x14ac:dyDescent="0.25">
      <c r="A3" s="1" t="s">
        <v>1</v>
      </c>
    </row>
    <row r="4" spans="1:58" ht="5.25" customHeight="1" x14ac:dyDescent="0.25">
      <c r="A4" s="1"/>
    </row>
    <row r="5" spans="1:58" s="12" customFormat="1" ht="15.6" x14ac:dyDescent="0.3">
      <c r="A5" s="11"/>
    </row>
    <row r="6" spans="1:58" x14ac:dyDescent="0.25">
      <c r="A6" s="27" t="s">
        <v>22</v>
      </c>
      <c r="B6" s="28">
        <v>2020</v>
      </c>
      <c r="C6" s="28">
        <f>+B6</f>
        <v>2020</v>
      </c>
      <c r="D6" s="28">
        <f t="shared" ref="D6:F6" si="0">+C6</f>
        <v>2020</v>
      </c>
      <c r="E6" s="28">
        <f t="shared" si="0"/>
        <v>2020</v>
      </c>
      <c r="F6" s="28">
        <f t="shared" si="0"/>
        <v>2020</v>
      </c>
      <c r="G6" s="28">
        <f t="shared" ref="G6" si="1">+F6</f>
        <v>2020</v>
      </c>
      <c r="H6" s="28">
        <f t="shared" ref="H6" si="2">+G6</f>
        <v>2020</v>
      </c>
      <c r="I6" s="28">
        <f t="shared" ref="I6" si="3">+H6</f>
        <v>2020</v>
      </c>
      <c r="J6" s="28">
        <f t="shared" ref="J6" si="4">+I6</f>
        <v>2020</v>
      </c>
      <c r="K6" s="28">
        <f t="shared" ref="K6" si="5">+J6</f>
        <v>2020</v>
      </c>
      <c r="L6" s="28">
        <f t="shared" ref="L6" si="6">+K6</f>
        <v>2020</v>
      </c>
      <c r="M6" s="29">
        <f t="shared" ref="M6" si="7">+L6</f>
        <v>2020</v>
      </c>
    </row>
    <row r="7" spans="1:58" s="13" customFormat="1" x14ac:dyDescent="0.25">
      <c r="A7" s="30"/>
      <c r="B7" s="5" t="s">
        <v>3</v>
      </c>
      <c r="C7" s="5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9</v>
      </c>
      <c r="I7" s="5" t="s">
        <v>10</v>
      </c>
      <c r="J7" s="5" t="s">
        <v>11</v>
      </c>
      <c r="K7" s="5" t="s">
        <v>12</v>
      </c>
      <c r="L7" s="5" t="s">
        <v>13</v>
      </c>
      <c r="M7" s="31" t="s">
        <v>14</v>
      </c>
      <c r="N7" s="2"/>
    </row>
    <row r="8" spans="1:58" ht="6.75" customHeight="1" x14ac:dyDescent="0.25">
      <c r="A8" s="32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33"/>
    </row>
    <row r="9" spans="1:58" x14ac:dyDescent="0.25">
      <c r="A9" s="32" t="s">
        <v>23</v>
      </c>
      <c r="B9" s="8">
        <f>ROUND(+'2020-2022 KWH'!B9/1000,0)</f>
        <v>2294362</v>
      </c>
      <c r="C9" s="8">
        <f>ROUND(+'2020-2022 KWH'!C9/1000,0)</f>
        <v>2260621</v>
      </c>
      <c r="D9" s="8">
        <f>ROUND(+'2020-2022 KWH'!D9/1000,0)</f>
        <v>2134685</v>
      </c>
      <c r="E9" s="8">
        <f>ROUND(+'2020-2022 KWH'!E9/1000,0)</f>
        <v>1737931</v>
      </c>
      <c r="F9" s="8">
        <f>ROUND(+'2020-2022 KWH'!F9/1000,0)</f>
        <v>1831495</v>
      </c>
      <c r="G9" s="8">
        <f>ROUND(+'2020-2022 KWH'!G9/1000,0)</f>
        <v>2370246</v>
      </c>
      <c r="H9" s="8">
        <f>ROUND(+'2020-2022 KWH'!H9/1000,0)</f>
        <v>2912392</v>
      </c>
      <c r="I9" s="8">
        <f>ROUND(+'2020-2022 KWH'!I9/1000,0)</f>
        <v>3063473</v>
      </c>
      <c r="J9" s="8">
        <f>ROUND(+'2020-2022 KWH'!J9/1000,0)</f>
        <v>2817436</v>
      </c>
      <c r="K9" s="8">
        <f>ROUND(+'2020-2022 KWH'!K9/1000,0)</f>
        <v>1988713</v>
      </c>
      <c r="L9" s="8">
        <f>ROUND(+'2020-2022 KWH'!L9/1000,0)</f>
        <v>1801130</v>
      </c>
      <c r="M9" s="34">
        <f>ROUND(+'2020-2022 KWH'!M9/1000,0)</f>
        <v>2382601</v>
      </c>
    </row>
    <row r="10" spans="1:58" x14ac:dyDescent="0.25">
      <c r="A10" s="35" t="s">
        <v>24</v>
      </c>
      <c r="B10" s="8">
        <f>ROUND(+'2020-2022 KWH'!B10/1000,0)</f>
        <v>2542383</v>
      </c>
      <c r="C10" s="8">
        <f>ROUND(+'2020-2022 KWH'!C10/1000,0)</f>
        <v>2511688</v>
      </c>
      <c r="D10" s="8">
        <f>ROUND(+'2020-2022 KWH'!D10/1000,0)</f>
        <v>2440645</v>
      </c>
      <c r="E10" s="8">
        <f>ROUND(+'2020-2022 KWH'!E10/1000,0)</f>
        <v>2138123</v>
      </c>
      <c r="F10" s="8">
        <f>ROUND(+'2020-2022 KWH'!F10/1000,0)</f>
        <v>2216199</v>
      </c>
      <c r="G10" s="8">
        <f>ROUND(+'2020-2022 KWH'!G10/1000,0)</f>
        <v>2500105</v>
      </c>
      <c r="H10" s="8">
        <f>ROUND(+'2020-2022 KWH'!H10/1000,0)</f>
        <v>2850967</v>
      </c>
      <c r="I10" s="8">
        <f>ROUND(+'2020-2022 KWH'!I10/1000,0)</f>
        <v>2935189</v>
      </c>
      <c r="J10" s="8">
        <f>ROUND(+'2020-2022 KWH'!J10/1000,0)</f>
        <v>2900219</v>
      </c>
      <c r="K10" s="8">
        <f>ROUND(+'2020-2022 KWH'!K10/1000,0)</f>
        <v>2569451</v>
      </c>
      <c r="L10" s="8">
        <f>ROUND(+'2020-2022 KWH'!L10/1000,0)</f>
        <v>2393320</v>
      </c>
      <c r="M10" s="34">
        <f>ROUND(+'2020-2022 KWH'!M10/1000,0)</f>
        <v>2479050</v>
      </c>
    </row>
    <row r="11" spans="1:58" x14ac:dyDescent="0.25">
      <c r="A11" s="32" t="s">
        <v>25</v>
      </c>
      <c r="B11" s="8">
        <f>ROUND(+'2020-2022 KWH'!B11/1000,0)</f>
        <v>1814654</v>
      </c>
      <c r="C11" s="8">
        <f>ROUND(+'2020-2022 KWH'!C11/1000,0)</f>
        <v>1881974</v>
      </c>
      <c r="D11" s="8">
        <f>ROUND(+'2020-2022 KWH'!D11/1000,0)</f>
        <v>1778906</v>
      </c>
      <c r="E11" s="8">
        <f>ROUND(+'2020-2022 KWH'!E11/1000,0)</f>
        <v>1683820</v>
      </c>
      <c r="F11" s="8">
        <f>ROUND(+'2020-2022 KWH'!F11/1000,0)</f>
        <v>1673371</v>
      </c>
      <c r="G11" s="8">
        <f>ROUND(+'2020-2022 KWH'!G11/1000,0)</f>
        <v>1727483</v>
      </c>
      <c r="H11" s="8">
        <f>ROUND(+'2020-2022 KWH'!H11/1000,0)</f>
        <v>1842975</v>
      </c>
      <c r="I11" s="8">
        <f>ROUND(+'2020-2022 KWH'!I11/1000,0)</f>
        <v>1912620</v>
      </c>
      <c r="J11" s="8">
        <f>ROUND(+'2020-2022 KWH'!J11/1000,0)</f>
        <v>1964310</v>
      </c>
      <c r="K11" s="8">
        <f>ROUND(+'2020-2022 KWH'!K11/1000,0)</f>
        <v>1936635</v>
      </c>
      <c r="L11" s="8">
        <f>ROUND(+'2020-2022 KWH'!L11/1000,0)</f>
        <v>1934363</v>
      </c>
      <c r="M11" s="34">
        <f>ROUND(+'2020-2022 KWH'!M11/1000,0)</f>
        <v>1868466</v>
      </c>
    </row>
    <row r="12" spans="1:58" x14ac:dyDescent="0.25">
      <c r="A12" s="32" t="s">
        <v>26</v>
      </c>
      <c r="B12" s="8">
        <f>ROUND(+'2020-2022 KWH'!B12/1000,0)</f>
        <v>28344</v>
      </c>
      <c r="C12" s="8">
        <f>ROUND(+'2020-2022 KWH'!C12/1000,0)</f>
        <v>28307</v>
      </c>
      <c r="D12" s="8">
        <f>ROUND(+'2020-2022 KWH'!D12/1000,0)</f>
        <v>28255</v>
      </c>
      <c r="E12" s="8">
        <f>ROUND(+'2020-2022 KWH'!E12/1000,0)</f>
        <v>28176</v>
      </c>
      <c r="F12" s="8">
        <f>ROUND(+'2020-2022 KWH'!F12/1000,0)</f>
        <v>27328</v>
      </c>
      <c r="G12" s="8">
        <f>ROUND(+'2020-2022 KWH'!G12/1000,0)</f>
        <v>27189</v>
      </c>
      <c r="H12" s="8">
        <f>ROUND(+'2020-2022 KWH'!H12/1000,0)</f>
        <v>27068</v>
      </c>
      <c r="I12" s="8">
        <f>ROUND(+'2020-2022 KWH'!I12/1000,0)</f>
        <v>27019</v>
      </c>
      <c r="J12" s="8">
        <f>ROUND(+'2020-2022 KWH'!J12/1000,0)</f>
        <v>26999</v>
      </c>
      <c r="K12" s="8">
        <f>ROUND(+'2020-2022 KWH'!K12/1000,0)</f>
        <v>26795</v>
      </c>
      <c r="L12" s="8">
        <f>ROUND(+'2020-2022 KWH'!L12/1000,0)</f>
        <v>26828</v>
      </c>
      <c r="M12" s="34">
        <f>ROUND(+'2020-2022 KWH'!M12/1000,0)</f>
        <v>26812</v>
      </c>
    </row>
    <row r="13" spans="1:58" x14ac:dyDescent="0.25">
      <c r="A13" s="36" t="s">
        <v>27</v>
      </c>
      <c r="B13" s="16">
        <f>ROUND(+'2020-2022 KWH'!B13/1000,0)</f>
        <v>13441</v>
      </c>
      <c r="C13" s="16">
        <f>ROUND(+'2020-2022 KWH'!C13/1000,0)</f>
        <v>13657</v>
      </c>
      <c r="D13" s="16">
        <f>ROUND(+'2020-2022 KWH'!D13/1000,0)</f>
        <v>13859</v>
      </c>
      <c r="E13" s="16">
        <f>ROUND(+'2020-2022 KWH'!E13/1000,0)</f>
        <v>10631</v>
      </c>
      <c r="F13" s="16">
        <f>ROUND(+'2020-2022 KWH'!F13/1000,0)</f>
        <v>10124</v>
      </c>
      <c r="G13" s="16">
        <f>ROUND(+'2020-2022 KWH'!G13/1000,0)</f>
        <v>11126</v>
      </c>
      <c r="H13" s="16">
        <f>ROUND(+'2020-2022 KWH'!H13/1000,0)</f>
        <v>11296</v>
      </c>
      <c r="I13" s="16">
        <f>ROUND(+'2020-2022 KWH'!I13/1000,0)</f>
        <v>11296</v>
      </c>
      <c r="J13" s="16">
        <f>ROUND(+'2020-2022 KWH'!J13/1000,0)</f>
        <v>12090</v>
      </c>
      <c r="K13" s="16">
        <f>ROUND(+'2020-2022 KWH'!K13/1000,0)</f>
        <v>10242</v>
      </c>
      <c r="L13" s="16">
        <f>ROUND(+'2020-2022 KWH'!L13/1000,0)</f>
        <v>10246</v>
      </c>
      <c r="M13" s="37">
        <f>ROUND(+'2020-2022 KWH'!M13/1000,0)</f>
        <v>12601</v>
      </c>
    </row>
    <row r="14" spans="1:58" x14ac:dyDescent="0.25">
      <c r="A14" s="32" t="s">
        <v>28</v>
      </c>
      <c r="B14" s="8">
        <f t="shared" ref="B14:M14" si="8">SUM(B9,B10,B11,B12,B13)</f>
        <v>6693184</v>
      </c>
      <c r="C14" s="8">
        <f t="shared" si="8"/>
        <v>6696247</v>
      </c>
      <c r="D14" s="8">
        <f t="shared" si="8"/>
        <v>6396350</v>
      </c>
      <c r="E14" s="8">
        <f t="shared" si="8"/>
        <v>5598681</v>
      </c>
      <c r="F14" s="8">
        <f t="shared" si="8"/>
        <v>5758517</v>
      </c>
      <c r="G14" s="8">
        <f t="shared" si="8"/>
        <v>6636149</v>
      </c>
      <c r="H14" s="8">
        <f t="shared" si="8"/>
        <v>7644698</v>
      </c>
      <c r="I14" s="8">
        <f t="shared" si="8"/>
        <v>7949597</v>
      </c>
      <c r="J14" s="8">
        <f t="shared" si="8"/>
        <v>7721054</v>
      </c>
      <c r="K14" s="8">
        <f t="shared" si="8"/>
        <v>6531836</v>
      </c>
      <c r="L14" s="8">
        <f t="shared" si="8"/>
        <v>6165887</v>
      </c>
      <c r="M14" s="34">
        <f t="shared" si="8"/>
        <v>6769530</v>
      </c>
      <c r="N14" s="8"/>
    </row>
    <row r="15" spans="1:58" ht="6" customHeight="1" x14ac:dyDescent="0.25">
      <c r="A15" s="32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34"/>
    </row>
    <row r="16" spans="1:58" ht="4.5" customHeight="1" x14ac:dyDescent="0.25">
      <c r="A16" s="38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33"/>
      <c r="BD16" s="14"/>
      <c r="BF16" s="14"/>
    </row>
    <row r="17" spans="1:56" x14ac:dyDescent="0.25">
      <c r="A17" s="39" t="s">
        <v>29</v>
      </c>
      <c r="B17" s="3">
        <f t="shared" ref="B17:M17" si="9">+B6</f>
        <v>2020</v>
      </c>
      <c r="C17" s="3">
        <f t="shared" si="9"/>
        <v>2020</v>
      </c>
      <c r="D17" s="3">
        <f t="shared" si="9"/>
        <v>2020</v>
      </c>
      <c r="E17" s="3">
        <f t="shared" si="9"/>
        <v>2020</v>
      </c>
      <c r="F17" s="3">
        <f t="shared" si="9"/>
        <v>2020</v>
      </c>
      <c r="G17" s="3">
        <f t="shared" si="9"/>
        <v>2020</v>
      </c>
      <c r="H17" s="3">
        <f t="shared" si="9"/>
        <v>2020</v>
      </c>
      <c r="I17" s="3">
        <f t="shared" si="9"/>
        <v>2020</v>
      </c>
      <c r="J17" s="3">
        <f t="shared" si="9"/>
        <v>2020</v>
      </c>
      <c r="K17" s="3">
        <f t="shared" si="9"/>
        <v>2020</v>
      </c>
      <c r="L17" s="3">
        <f t="shared" si="9"/>
        <v>2020</v>
      </c>
      <c r="M17" s="40">
        <f t="shared" si="9"/>
        <v>2020</v>
      </c>
      <c r="BD17" s="14"/>
    </row>
    <row r="18" spans="1:56" s="13" customFormat="1" x14ac:dyDescent="0.25">
      <c r="A18" s="41"/>
      <c r="B18" s="5" t="str">
        <f t="shared" ref="B18:M18" si="10">+B7</f>
        <v>JAN</v>
      </c>
      <c r="C18" s="5" t="str">
        <f t="shared" si="10"/>
        <v>FEB</v>
      </c>
      <c r="D18" s="5" t="str">
        <f t="shared" si="10"/>
        <v>MAR</v>
      </c>
      <c r="E18" s="5" t="str">
        <f t="shared" si="10"/>
        <v>APR</v>
      </c>
      <c r="F18" s="5" t="str">
        <f t="shared" si="10"/>
        <v>MAY</v>
      </c>
      <c r="G18" s="5" t="str">
        <f t="shared" si="10"/>
        <v>JUN</v>
      </c>
      <c r="H18" s="5" t="str">
        <f t="shared" si="10"/>
        <v>JUL</v>
      </c>
      <c r="I18" s="5" t="str">
        <f t="shared" si="10"/>
        <v>AUG</v>
      </c>
      <c r="J18" s="5" t="str">
        <f t="shared" si="10"/>
        <v>SEP</v>
      </c>
      <c r="K18" s="5" t="str">
        <f t="shared" si="10"/>
        <v>OCT</v>
      </c>
      <c r="L18" s="5" t="str">
        <f t="shared" si="10"/>
        <v>NOV</v>
      </c>
      <c r="M18" s="31" t="str">
        <f t="shared" si="10"/>
        <v>DEC</v>
      </c>
      <c r="BD18" s="50"/>
    </row>
    <row r="19" spans="1:56" ht="3.75" customHeight="1" x14ac:dyDescent="0.25">
      <c r="A19" s="42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4"/>
      <c r="BD19" s="14"/>
    </row>
    <row r="20" spans="1:56" x14ac:dyDescent="0.25">
      <c r="A20" s="32" t="s">
        <v>23</v>
      </c>
      <c r="B20" s="17">
        <v>2784706</v>
      </c>
      <c r="C20" s="17">
        <v>2583873</v>
      </c>
      <c r="D20" s="17">
        <v>2171517</v>
      </c>
      <c r="E20" s="17">
        <v>1735219</v>
      </c>
      <c r="F20" s="17">
        <v>1844382</v>
      </c>
      <c r="G20" s="17">
        <v>2416077</v>
      </c>
      <c r="H20" s="17">
        <v>2934211</v>
      </c>
      <c r="I20" s="17">
        <v>2932751</v>
      </c>
      <c r="J20" s="17">
        <v>2674168</v>
      </c>
      <c r="K20" s="17">
        <v>2021895</v>
      </c>
      <c r="L20" s="17">
        <v>1767312</v>
      </c>
      <c r="M20" s="45">
        <v>2365539</v>
      </c>
      <c r="BD20" s="14"/>
    </row>
    <row r="21" spans="1:56" x14ac:dyDescent="0.25">
      <c r="A21" s="35" t="s">
        <v>24</v>
      </c>
      <c r="B21" s="8">
        <v>2613975</v>
      </c>
      <c r="C21" s="8">
        <v>2540903</v>
      </c>
      <c r="D21" s="8">
        <v>2483022</v>
      </c>
      <c r="E21" s="8">
        <v>2347107</v>
      </c>
      <c r="F21" s="8">
        <v>2564446</v>
      </c>
      <c r="G21" s="8">
        <v>2830017</v>
      </c>
      <c r="H21" s="8">
        <v>3037626</v>
      </c>
      <c r="I21" s="8">
        <v>3038405</v>
      </c>
      <c r="J21" s="8">
        <v>2996362</v>
      </c>
      <c r="K21" s="8">
        <v>2685956</v>
      </c>
      <c r="L21" s="17">
        <v>2477036</v>
      </c>
      <c r="M21" s="45">
        <v>2576269</v>
      </c>
      <c r="BD21" s="14"/>
    </row>
    <row r="22" spans="1:56" x14ac:dyDescent="0.25">
      <c r="A22" s="32" t="s">
        <v>25</v>
      </c>
      <c r="B22" s="8">
        <v>1893092</v>
      </c>
      <c r="C22" s="8">
        <v>1962246</v>
      </c>
      <c r="D22" s="8">
        <v>1881855</v>
      </c>
      <c r="E22" s="8">
        <v>2010147</v>
      </c>
      <c r="F22" s="8">
        <v>2004552</v>
      </c>
      <c r="G22" s="8">
        <v>2145556</v>
      </c>
      <c r="H22" s="8">
        <v>2158179</v>
      </c>
      <c r="I22" s="8">
        <v>2231968</v>
      </c>
      <c r="J22" s="8">
        <v>2214692</v>
      </c>
      <c r="K22" s="8">
        <v>2112922</v>
      </c>
      <c r="L22" s="17">
        <v>2064512</v>
      </c>
      <c r="M22" s="45">
        <v>1986902</v>
      </c>
      <c r="BD22" s="14"/>
    </row>
    <row r="23" spans="1:56" x14ac:dyDescent="0.25">
      <c r="A23" s="32" t="s">
        <v>26</v>
      </c>
      <c r="B23" s="8">
        <v>28833</v>
      </c>
      <c r="C23" s="8">
        <v>28833</v>
      </c>
      <c r="D23" s="8">
        <v>28833</v>
      </c>
      <c r="E23" s="8">
        <v>28833</v>
      </c>
      <c r="F23" s="8">
        <v>28833</v>
      </c>
      <c r="G23" s="8">
        <v>28833</v>
      </c>
      <c r="H23" s="8">
        <v>28833</v>
      </c>
      <c r="I23" s="8">
        <v>28833</v>
      </c>
      <c r="J23" s="8">
        <v>28833</v>
      </c>
      <c r="K23" s="8">
        <v>28833</v>
      </c>
      <c r="L23" s="17">
        <v>28833</v>
      </c>
      <c r="M23" s="45">
        <v>28833</v>
      </c>
      <c r="BD23" s="14"/>
    </row>
    <row r="24" spans="1:56" x14ac:dyDescent="0.25">
      <c r="A24" s="36" t="s">
        <v>27</v>
      </c>
      <c r="B24" s="16">
        <v>14951</v>
      </c>
      <c r="C24" s="16">
        <v>14845</v>
      </c>
      <c r="D24" s="16">
        <v>13142</v>
      </c>
      <c r="E24" s="16">
        <v>12987</v>
      </c>
      <c r="F24" s="16">
        <v>13002</v>
      </c>
      <c r="G24" s="16">
        <v>13129</v>
      </c>
      <c r="H24" s="16">
        <v>14334</v>
      </c>
      <c r="I24" s="16">
        <v>14666</v>
      </c>
      <c r="J24" s="16">
        <v>14233</v>
      </c>
      <c r="K24" s="16">
        <v>13039</v>
      </c>
      <c r="L24" s="18">
        <v>13065</v>
      </c>
      <c r="M24" s="46">
        <v>13847</v>
      </c>
      <c r="BD24" s="14"/>
    </row>
    <row r="25" spans="1:56" x14ac:dyDescent="0.25">
      <c r="A25" s="36" t="s">
        <v>28</v>
      </c>
      <c r="B25" s="47">
        <f t="shared" ref="B25:M25" si="11">SUM(B20,B21,B22,B23,B24)</f>
        <v>7335557</v>
      </c>
      <c r="C25" s="47">
        <f t="shared" si="11"/>
        <v>7130700</v>
      </c>
      <c r="D25" s="47">
        <f t="shared" si="11"/>
        <v>6578369</v>
      </c>
      <c r="E25" s="47">
        <f t="shared" si="11"/>
        <v>6134293</v>
      </c>
      <c r="F25" s="47">
        <f t="shared" si="11"/>
        <v>6455215</v>
      </c>
      <c r="G25" s="47">
        <f t="shared" si="11"/>
        <v>7433612</v>
      </c>
      <c r="H25" s="47">
        <f t="shared" si="11"/>
        <v>8173183</v>
      </c>
      <c r="I25" s="47">
        <f t="shared" si="11"/>
        <v>8246623</v>
      </c>
      <c r="J25" s="47">
        <f t="shared" si="11"/>
        <v>7928288</v>
      </c>
      <c r="K25" s="47">
        <f t="shared" si="11"/>
        <v>6862645</v>
      </c>
      <c r="L25" s="47">
        <f t="shared" si="11"/>
        <v>6350758</v>
      </c>
      <c r="M25" s="48">
        <f t="shared" si="11"/>
        <v>6971390</v>
      </c>
      <c r="N25" s="9"/>
      <c r="BD25" s="8"/>
    </row>
    <row r="26" spans="1:56" x14ac:dyDescent="0.25">
      <c r="AI26" s="9"/>
    </row>
    <row r="27" spans="1:56" x14ac:dyDescent="0.25">
      <c r="AI27" s="9"/>
    </row>
    <row r="28" spans="1:56" x14ac:dyDescent="0.25">
      <c r="A28" s="27" t="s">
        <v>22</v>
      </c>
      <c r="B28" s="28">
        <v>2021</v>
      </c>
      <c r="C28" s="28">
        <f>+B28</f>
        <v>2021</v>
      </c>
      <c r="D28" s="28">
        <f t="shared" ref="D28" si="12">+C28</f>
        <v>2021</v>
      </c>
      <c r="E28" s="28">
        <f t="shared" ref="E28" si="13">+D28</f>
        <v>2021</v>
      </c>
      <c r="F28" s="28">
        <f t="shared" ref="F28" si="14">+E28</f>
        <v>2021</v>
      </c>
      <c r="G28" s="28">
        <f t="shared" ref="G28" si="15">+F28</f>
        <v>2021</v>
      </c>
      <c r="H28" s="28">
        <f t="shared" ref="H28" si="16">+G28</f>
        <v>2021</v>
      </c>
      <c r="I28" s="28">
        <f t="shared" ref="I28" si="17">+H28</f>
        <v>2021</v>
      </c>
      <c r="J28" s="28">
        <f t="shared" ref="J28" si="18">+I28</f>
        <v>2021</v>
      </c>
      <c r="K28" s="28">
        <f t="shared" ref="K28" si="19">+J28</f>
        <v>2021</v>
      </c>
      <c r="L28" s="28">
        <f t="shared" ref="L28" si="20">+K28</f>
        <v>2021</v>
      </c>
      <c r="M28" s="29">
        <f t="shared" ref="M28" si="21">+L28</f>
        <v>2021</v>
      </c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</row>
    <row r="29" spans="1:56" s="13" customFormat="1" x14ac:dyDescent="0.25">
      <c r="A29" s="30"/>
      <c r="B29" s="5" t="s">
        <v>3</v>
      </c>
      <c r="C29" s="5" t="s">
        <v>4</v>
      </c>
      <c r="D29" s="5" t="s">
        <v>5</v>
      </c>
      <c r="E29" s="5" t="s">
        <v>6</v>
      </c>
      <c r="F29" s="5" t="s">
        <v>7</v>
      </c>
      <c r="G29" s="5" t="s">
        <v>8</v>
      </c>
      <c r="H29" s="5" t="s">
        <v>9</v>
      </c>
      <c r="I29" s="5" t="s">
        <v>10</v>
      </c>
      <c r="J29" s="5" t="s">
        <v>11</v>
      </c>
      <c r="K29" s="5" t="s">
        <v>12</v>
      </c>
      <c r="L29" s="5" t="s">
        <v>13</v>
      </c>
      <c r="M29" s="31" t="s">
        <v>14</v>
      </c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</row>
    <row r="30" spans="1:56" ht="6.75" customHeight="1" x14ac:dyDescent="0.25">
      <c r="A30" s="32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33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</row>
    <row r="31" spans="1:56" x14ac:dyDescent="0.25">
      <c r="A31" s="32" t="s">
        <v>23</v>
      </c>
      <c r="B31" s="8">
        <f>ROUND(+'2020-2022 KWH'!B18/1000,0)</f>
        <v>2828453</v>
      </c>
      <c r="C31" s="8">
        <f>ROUND(+'2020-2022 KWH'!C18/1000,0)</f>
        <v>2538875</v>
      </c>
      <c r="D31" s="8">
        <f>ROUND(+'2020-2022 KWH'!D18/1000,0)</f>
        <v>2159697</v>
      </c>
      <c r="E31" s="8">
        <f>ROUND(+'2020-2022 KWH'!E18/1000,0)</f>
        <v>1774602</v>
      </c>
      <c r="F31" s="8">
        <f>ROUND(+'2020-2022 KWH'!F18/1000,0)</f>
        <v>1751200</v>
      </c>
      <c r="G31" s="8">
        <f>ROUND(+'2020-2022 KWH'!G18/1000,0)</f>
        <v>2376976</v>
      </c>
      <c r="H31" s="8">
        <f>ROUND(+'2020-2022 KWH'!H18/1000,0)</f>
        <v>2726931</v>
      </c>
      <c r="I31" s="8">
        <f>ROUND(+'2020-2022 KWH'!I18/1000,0)</f>
        <v>3026277</v>
      </c>
      <c r="J31" s="8">
        <f>ROUND(+'2020-2022 KWH'!J18/1000,0)</f>
        <v>2786911</v>
      </c>
      <c r="K31" s="8">
        <f>ROUND(+'2020-2022 KWH'!K18/1000,0)</f>
        <v>2033229</v>
      </c>
      <c r="L31" s="8">
        <f>ROUND(+'2020-2022 KWH'!L18/1000,0)</f>
        <v>1827217</v>
      </c>
      <c r="M31" s="34">
        <f>ROUND(+'2020-2022 KWH'!M18/1000,0)</f>
        <v>2270888</v>
      </c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</row>
    <row r="32" spans="1:56" x14ac:dyDescent="0.25">
      <c r="A32" s="35" t="s">
        <v>24</v>
      </c>
      <c r="B32" s="8">
        <f>ROUND(+'2020-2022 KWH'!B19/1000,0)</f>
        <v>2546318</v>
      </c>
      <c r="C32" s="8">
        <f>ROUND(+'2020-2022 KWH'!C19/1000,0)</f>
        <v>2392997</v>
      </c>
      <c r="D32" s="8">
        <f>ROUND(+'2020-2022 KWH'!D19/1000,0)</f>
        <v>2358095</v>
      </c>
      <c r="E32" s="8">
        <f>ROUND(+'2020-2022 KWH'!E19/1000,0)</f>
        <v>2312021</v>
      </c>
      <c r="F32" s="8">
        <f>ROUND(+'2020-2022 KWH'!F19/1000,0)</f>
        <v>2375017</v>
      </c>
      <c r="G32" s="8">
        <f>ROUND(+'2020-2022 KWH'!G19/1000,0)</f>
        <v>2721886</v>
      </c>
      <c r="H32" s="8">
        <f>ROUND(+'2020-2022 KWH'!H19/1000,0)</f>
        <v>2918062</v>
      </c>
      <c r="I32" s="8">
        <f>ROUND(+'2020-2022 KWH'!I19/1000,0)</f>
        <v>3120026</v>
      </c>
      <c r="J32" s="8">
        <f>ROUND(+'2020-2022 KWH'!J19/1000,0)</f>
        <v>3026516</v>
      </c>
      <c r="K32" s="8">
        <f>ROUND(+'2020-2022 KWH'!K19/1000,0)</f>
        <v>2637774</v>
      </c>
      <c r="L32" s="8">
        <f>ROUND(+'2020-2022 KWH'!L19/1000,0)</f>
        <v>2418233</v>
      </c>
      <c r="M32" s="34">
        <f>ROUND(+'2020-2022 KWH'!M19/1000,0)</f>
        <v>2481333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</row>
    <row r="33" spans="1:58" x14ac:dyDescent="0.25">
      <c r="A33" s="32" t="s">
        <v>25</v>
      </c>
      <c r="B33" s="8">
        <f>ROUND(+'2020-2022 KWH'!B20/1000,0)</f>
        <v>1844366</v>
      </c>
      <c r="C33" s="8">
        <f>ROUND(+'2020-2022 KWH'!C20/1000,0)</f>
        <v>1818168</v>
      </c>
      <c r="D33" s="8">
        <f>ROUND(+'2020-2022 KWH'!D20/1000,0)</f>
        <v>1827662</v>
      </c>
      <c r="E33" s="8">
        <f>ROUND(+'2020-2022 KWH'!E20/1000,0)</f>
        <v>1881698</v>
      </c>
      <c r="F33" s="8">
        <f>ROUND(+'2020-2022 KWH'!F20/1000,0)</f>
        <v>1871112</v>
      </c>
      <c r="G33" s="8">
        <f>ROUND(+'2020-2022 KWH'!G20/1000,0)</f>
        <v>1981960</v>
      </c>
      <c r="H33" s="8">
        <f>ROUND(+'2020-2022 KWH'!H20/1000,0)</f>
        <v>2050240</v>
      </c>
      <c r="I33" s="8">
        <f>ROUND(+'2020-2022 KWH'!I20/1000,0)</f>
        <v>2097676</v>
      </c>
      <c r="J33" s="8">
        <f>ROUND(+'2020-2022 KWH'!J20/1000,0)</f>
        <v>2058329</v>
      </c>
      <c r="K33" s="8">
        <f>ROUND(+'2020-2022 KWH'!K20/1000,0)</f>
        <v>1944754</v>
      </c>
      <c r="L33" s="8">
        <f>ROUND(+'2020-2022 KWH'!L20/1000,0)</f>
        <v>1971003</v>
      </c>
      <c r="M33" s="34">
        <f>ROUND(+'2020-2022 KWH'!M20/1000,0)</f>
        <v>1917857</v>
      </c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</row>
    <row r="34" spans="1:58" x14ac:dyDescent="0.25">
      <c r="A34" s="32" t="s">
        <v>26</v>
      </c>
      <c r="B34" s="8">
        <f>ROUND(+'2020-2022 KWH'!B21/1000,0)</f>
        <v>26744</v>
      </c>
      <c r="C34" s="8">
        <f>ROUND(+'2020-2022 KWH'!C21/1000,0)</f>
        <v>26699</v>
      </c>
      <c r="D34" s="8">
        <f>ROUND(+'2020-2022 KWH'!D21/1000,0)</f>
        <v>26599</v>
      </c>
      <c r="E34" s="8">
        <f>ROUND(+'2020-2022 KWH'!E21/1000,0)</f>
        <v>26595</v>
      </c>
      <c r="F34" s="8">
        <f>ROUND(+'2020-2022 KWH'!F21/1000,0)</f>
        <v>26541</v>
      </c>
      <c r="G34" s="8">
        <f>ROUND(+'2020-2022 KWH'!G21/1000,0)</f>
        <v>26521</v>
      </c>
      <c r="H34" s="8">
        <f>ROUND(+'2020-2022 KWH'!H21/1000,0)</f>
        <v>26449</v>
      </c>
      <c r="I34" s="8">
        <f>ROUND(+'2020-2022 KWH'!I21/1000,0)</f>
        <v>26422</v>
      </c>
      <c r="J34" s="8">
        <f>ROUND(+'2020-2022 KWH'!J21/1000,0)</f>
        <v>26274</v>
      </c>
      <c r="K34" s="8">
        <f>ROUND(+'2020-2022 KWH'!K21/1000,0)</f>
        <v>25813</v>
      </c>
      <c r="L34" s="8">
        <f>ROUND(+'2020-2022 KWH'!L21/1000,0)</f>
        <v>25681</v>
      </c>
      <c r="M34" s="34">
        <f>ROUND(+'2020-2022 KWH'!M21/1000,0)</f>
        <v>25497</v>
      </c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</row>
    <row r="35" spans="1:58" x14ac:dyDescent="0.25">
      <c r="A35" s="36" t="s">
        <v>27</v>
      </c>
      <c r="B35" s="16">
        <f>ROUND(+'2020-2022 KWH'!B22/1000,0)</f>
        <v>12682</v>
      </c>
      <c r="C35" s="16">
        <f>ROUND(+'2020-2022 KWH'!C22/1000,0)</f>
        <v>12010</v>
      </c>
      <c r="D35" s="16">
        <f>ROUND(+'2020-2022 KWH'!D22/1000,0)</f>
        <v>12998</v>
      </c>
      <c r="E35" s="16">
        <f>ROUND(+'2020-2022 KWH'!E22/1000,0)</f>
        <v>10919</v>
      </c>
      <c r="F35" s="16">
        <f>ROUND(+'2020-2022 KWH'!F22/1000,0)</f>
        <v>10644</v>
      </c>
      <c r="G35" s="16">
        <f>ROUND(+'2020-2022 KWH'!G22/1000,0)</f>
        <v>11983</v>
      </c>
      <c r="H35" s="16">
        <f>ROUND(+'2020-2022 KWH'!H22/1000,0)</f>
        <v>11907</v>
      </c>
      <c r="I35" s="16">
        <f>ROUND(+'2020-2022 KWH'!I22/1000,0)</f>
        <v>12188</v>
      </c>
      <c r="J35" s="16">
        <f>ROUND(+'2020-2022 KWH'!J22/1000,0)</f>
        <v>12832</v>
      </c>
      <c r="K35" s="16">
        <f>ROUND(+'2020-2022 KWH'!K22/1000,0)</f>
        <v>11059</v>
      </c>
      <c r="L35" s="16">
        <f>ROUND(+'2020-2022 KWH'!L22/1000,0)</f>
        <v>11203</v>
      </c>
      <c r="M35" s="37">
        <f>ROUND(+'2020-2022 KWH'!M22/1000,0)</f>
        <v>12554</v>
      </c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</row>
    <row r="36" spans="1:58" x14ac:dyDescent="0.25">
      <c r="A36" s="32" t="s">
        <v>28</v>
      </c>
      <c r="B36" s="8">
        <f t="shared" ref="B36:M36" si="22">SUM(B31,B32,B33,B34,B35)</f>
        <v>7258563</v>
      </c>
      <c r="C36" s="8">
        <f t="shared" si="22"/>
        <v>6788749</v>
      </c>
      <c r="D36" s="8">
        <f t="shared" si="22"/>
        <v>6385051</v>
      </c>
      <c r="E36" s="8">
        <f t="shared" si="22"/>
        <v>6005835</v>
      </c>
      <c r="F36" s="8">
        <f t="shared" si="22"/>
        <v>6034514</v>
      </c>
      <c r="G36" s="8">
        <f t="shared" si="22"/>
        <v>7119326</v>
      </c>
      <c r="H36" s="8">
        <f t="shared" si="22"/>
        <v>7733589</v>
      </c>
      <c r="I36" s="8">
        <f t="shared" si="22"/>
        <v>8282589</v>
      </c>
      <c r="J36" s="8">
        <f t="shared" si="22"/>
        <v>7910862</v>
      </c>
      <c r="K36" s="8">
        <f t="shared" si="22"/>
        <v>6652629</v>
      </c>
      <c r="L36" s="8">
        <f t="shared" si="22"/>
        <v>6253337</v>
      </c>
      <c r="M36" s="34">
        <f t="shared" si="22"/>
        <v>6708129</v>
      </c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</row>
    <row r="37" spans="1:58" ht="6" customHeight="1" x14ac:dyDescent="0.25">
      <c r="A37" s="32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34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8"/>
    </row>
    <row r="38" spans="1:58" ht="4.5" customHeight="1" x14ac:dyDescent="0.25">
      <c r="A38" s="38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33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14"/>
      <c r="BD38" s="14"/>
      <c r="BF38" s="14"/>
    </row>
    <row r="39" spans="1:58" x14ac:dyDescent="0.25">
      <c r="A39" s="39" t="s">
        <v>29</v>
      </c>
      <c r="B39" s="3">
        <f t="shared" ref="B39:M39" si="23">+B28</f>
        <v>2021</v>
      </c>
      <c r="C39" s="3">
        <f t="shared" si="23"/>
        <v>2021</v>
      </c>
      <c r="D39" s="3">
        <f t="shared" si="23"/>
        <v>2021</v>
      </c>
      <c r="E39" s="3">
        <f t="shared" si="23"/>
        <v>2021</v>
      </c>
      <c r="F39" s="3">
        <f t="shared" si="23"/>
        <v>2021</v>
      </c>
      <c r="G39" s="3">
        <f t="shared" si="23"/>
        <v>2021</v>
      </c>
      <c r="H39" s="3">
        <f t="shared" si="23"/>
        <v>2021</v>
      </c>
      <c r="I39" s="3">
        <f t="shared" si="23"/>
        <v>2021</v>
      </c>
      <c r="J39" s="3">
        <f t="shared" si="23"/>
        <v>2021</v>
      </c>
      <c r="K39" s="3">
        <f t="shared" si="23"/>
        <v>2021</v>
      </c>
      <c r="L39" s="3">
        <f t="shared" si="23"/>
        <v>2021</v>
      </c>
      <c r="M39" s="40">
        <f t="shared" si="23"/>
        <v>2021</v>
      </c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14"/>
      <c r="BD39" s="14"/>
    </row>
    <row r="40" spans="1:58" s="13" customFormat="1" x14ac:dyDescent="0.25">
      <c r="A40" s="41"/>
      <c r="B40" s="5" t="str">
        <f t="shared" ref="B40:M40" si="24">+B29</f>
        <v>JAN</v>
      </c>
      <c r="C40" s="5" t="str">
        <f t="shared" si="24"/>
        <v>FEB</v>
      </c>
      <c r="D40" s="5" t="str">
        <f t="shared" si="24"/>
        <v>MAR</v>
      </c>
      <c r="E40" s="5" t="str">
        <f t="shared" si="24"/>
        <v>APR</v>
      </c>
      <c r="F40" s="5" t="str">
        <f t="shared" si="24"/>
        <v>MAY</v>
      </c>
      <c r="G40" s="5" t="str">
        <f t="shared" si="24"/>
        <v>JUN</v>
      </c>
      <c r="H40" s="5" t="str">
        <f t="shared" si="24"/>
        <v>JUL</v>
      </c>
      <c r="I40" s="5" t="str">
        <f t="shared" si="24"/>
        <v>AUG</v>
      </c>
      <c r="J40" s="5" t="str">
        <f t="shared" si="24"/>
        <v>SEP</v>
      </c>
      <c r="K40" s="5" t="str">
        <f t="shared" si="24"/>
        <v>OCT</v>
      </c>
      <c r="L40" s="5" t="str">
        <f t="shared" si="24"/>
        <v>NOV</v>
      </c>
      <c r="M40" s="31" t="str">
        <f t="shared" si="24"/>
        <v>DEC</v>
      </c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2"/>
      <c r="BD40" s="50"/>
    </row>
    <row r="41" spans="1:58" ht="3.75" customHeight="1" x14ac:dyDescent="0.25">
      <c r="A41" s="42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4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14"/>
    </row>
    <row r="42" spans="1:58" x14ac:dyDescent="0.25">
      <c r="A42" s="32" t="s">
        <v>23</v>
      </c>
      <c r="B42" s="17">
        <v>2842327</v>
      </c>
      <c r="C42" s="17">
        <v>2522807</v>
      </c>
      <c r="D42" s="17">
        <v>2172401</v>
      </c>
      <c r="E42" s="17">
        <v>1788520</v>
      </c>
      <c r="F42" s="17">
        <v>1781897</v>
      </c>
      <c r="G42" s="17">
        <v>2432977</v>
      </c>
      <c r="H42" s="17">
        <v>2931609</v>
      </c>
      <c r="I42" s="10">
        <v>3057515</v>
      </c>
      <c r="J42" s="10">
        <v>2716321</v>
      </c>
      <c r="K42" s="10">
        <v>2011686</v>
      </c>
      <c r="L42" s="8">
        <v>1765455</v>
      </c>
      <c r="M42" s="34">
        <v>2363473</v>
      </c>
      <c r="N42" s="17"/>
      <c r="O42" s="17"/>
      <c r="P42" s="17"/>
      <c r="Q42" s="17"/>
      <c r="R42" s="17"/>
      <c r="S42" s="17"/>
      <c r="T42" s="17"/>
      <c r="U42" s="10"/>
      <c r="V42" s="10"/>
      <c r="W42" s="10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14"/>
    </row>
    <row r="43" spans="1:58" x14ac:dyDescent="0.25">
      <c r="A43" s="35" t="s">
        <v>24</v>
      </c>
      <c r="B43" s="17">
        <v>2519555</v>
      </c>
      <c r="C43" s="17">
        <v>2369115</v>
      </c>
      <c r="D43" s="17">
        <v>2348566</v>
      </c>
      <c r="E43" s="17">
        <v>2318921</v>
      </c>
      <c r="F43" s="17">
        <v>2400983</v>
      </c>
      <c r="G43" s="17">
        <v>2798547</v>
      </c>
      <c r="H43" s="17">
        <v>2988057</v>
      </c>
      <c r="I43" s="10">
        <v>3138331</v>
      </c>
      <c r="J43" s="10">
        <v>2997653</v>
      </c>
      <c r="K43" s="10">
        <v>2586416</v>
      </c>
      <c r="L43" s="8">
        <v>2439561</v>
      </c>
      <c r="M43" s="34">
        <v>2536022</v>
      </c>
      <c r="N43" s="17"/>
      <c r="O43" s="17"/>
      <c r="P43" s="17"/>
      <c r="Q43" s="17"/>
      <c r="R43" s="17"/>
      <c r="S43" s="17"/>
      <c r="T43" s="17"/>
      <c r="U43" s="10"/>
      <c r="V43" s="10"/>
      <c r="W43" s="10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14"/>
    </row>
    <row r="44" spans="1:58" x14ac:dyDescent="0.25">
      <c r="A44" s="32" t="s">
        <v>25</v>
      </c>
      <c r="B44" s="17">
        <v>1731200</v>
      </c>
      <c r="C44" s="17">
        <v>1786914</v>
      </c>
      <c r="D44" s="17">
        <v>1698185</v>
      </c>
      <c r="E44" s="17">
        <v>1807716</v>
      </c>
      <c r="F44" s="17">
        <v>1791686</v>
      </c>
      <c r="G44" s="17">
        <v>1908800</v>
      </c>
      <c r="H44" s="17">
        <v>1901607</v>
      </c>
      <c r="I44" s="10">
        <v>1965759</v>
      </c>
      <c r="J44" s="10">
        <v>1940134</v>
      </c>
      <c r="K44" s="10">
        <v>1836423</v>
      </c>
      <c r="L44" s="8">
        <v>1791453</v>
      </c>
      <c r="M44" s="34">
        <v>1717438</v>
      </c>
      <c r="N44" s="17"/>
      <c r="O44" s="17"/>
      <c r="P44" s="17"/>
      <c r="Q44" s="17"/>
      <c r="R44" s="17"/>
      <c r="S44" s="17"/>
      <c r="T44" s="17"/>
      <c r="U44" s="10"/>
      <c r="V44" s="10"/>
      <c r="W44" s="10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14"/>
    </row>
    <row r="45" spans="1:58" x14ac:dyDescent="0.25">
      <c r="A45" s="32" t="s">
        <v>26</v>
      </c>
      <c r="B45" s="17">
        <v>27139</v>
      </c>
      <c r="C45" s="17">
        <v>27139</v>
      </c>
      <c r="D45" s="17">
        <v>27139</v>
      </c>
      <c r="E45" s="17">
        <v>27139</v>
      </c>
      <c r="F45" s="17">
        <v>27139</v>
      </c>
      <c r="G45" s="17">
        <v>27139</v>
      </c>
      <c r="H45" s="17">
        <v>27139</v>
      </c>
      <c r="I45" s="10">
        <v>27139</v>
      </c>
      <c r="J45" s="10">
        <v>27139</v>
      </c>
      <c r="K45" s="10">
        <v>27139</v>
      </c>
      <c r="L45" s="8">
        <v>27139</v>
      </c>
      <c r="M45" s="34">
        <v>27139</v>
      </c>
      <c r="N45" s="17"/>
      <c r="O45" s="17"/>
      <c r="P45" s="17"/>
      <c r="Q45" s="17"/>
      <c r="R45" s="17"/>
      <c r="S45" s="17"/>
      <c r="T45" s="17"/>
      <c r="U45" s="10"/>
      <c r="V45" s="10"/>
      <c r="W45" s="10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14"/>
    </row>
    <row r="46" spans="1:58" x14ac:dyDescent="0.25">
      <c r="A46" s="36" t="s">
        <v>27</v>
      </c>
      <c r="B46" s="18">
        <v>13815</v>
      </c>
      <c r="C46" s="18">
        <v>13683</v>
      </c>
      <c r="D46" s="18">
        <v>12639</v>
      </c>
      <c r="E46" s="18">
        <v>12371</v>
      </c>
      <c r="F46" s="18">
        <v>12573</v>
      </c>
      <c r="G46" s="18">
        <v>12942</v>
      </c>
      <c r="H46" s="18">
        <v>14050</v>
      </c>
      <c r="I46" s="19">
        <v>14183</v>
      </c>
      <c r="J46" s="19">
        <v>13968</v>
      </c>
      <c r="K46" s="19">
        <v>13168</v>
      </c>
      <c r="L46" s="16">
        <v>12471</v>
      </c>
      <c r="M46" s="37">
        <v>13807</v>
      </c>
      <c r="N46" s="17"/>
      <c r="O46" s="17"/>
      <c r="P46" s="17"/>
      <c r="Q46" s="17"/>
      <c r="R46" s="17"/>
      <c r="S46" s="17"/>
      <c r="T46" s="17"/>
      <c r="U46" s="10"/>
      <c r="V46" s="10"/>
      <c r="W46" s="10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14"/>
    </row>
    <row r="47" spans="1:58" x14ac:dyDescent="0.25">
      <c r="A47" s="36" t="s">
        <v>28</v>
      </c>
      <c r="B47" s="47">
        <f t="shared" ref="B47:M47" si="25">SUM(B42,B43,B44,B45,B46)</f>
        <v>7134036</v>
      </c>
      <c r="C47" s="47">
        <f t="shared" si="25"/>
        <v>6719658</v>
      </c>
      <c r="D47" s="47">
        <f t="shared" si="25"/>
        <v>6258930</v>
      </c>
      <c r="E47" s="47">
        <f t="shared" si="25"/>
        <v>5954667</v>
      </c>
      <c r="F47" s="47">
        <f t="shared" si="25"/>
        <v>6014278</v>
      </c>
      <c r="G47" s="47">
        <f t="shared" si="25"/>
        <v>7180405</v>
      </c>
      <c r="H47" s="47">
        <f t="shared" si="25"/>
        <v>7862462</v>
      </c>
      <c r="I47" s="47">
        <f t="shared" si="25"/>
        <v>8202927</v>
      </c>
      <c r="J47" s="47">
        <f t="shared" si="25"/>
        <v>7695215</v>
      </c>
      <c r="K47" s="47">
        <f t="shared" si="25"/>
        <v>6474832</v>
      </c>
      <c r="L47" s="47">
        <f t="shared" si="25"/>
        <v>6036079</v>
      </c>
      <c r="M47" s="48">
        <f t="shared" si="25"/>
        <v>6657879</v>
      </c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8"/>
      <c r="BD47" s="8"/>
    </row>
    <row r="48" spans="1:58" x14ac:dyDescent="0.25">
      <c r="AI48" s="9"/>
    </row>
    <row r="49" spans="1:58" x14ac:dyDescent="0.25">
      <c r="AI49" s="9"/>
    </row>
    <row r="50" spans="1:58" x14ac:dyDescent="0.25">
      <c r="A50" s="27" t="s">
        <v>22</v>
      </c>
      <c r="B50" s="28">
        <v>2022</v>
      </c>
      <c r="C50" s="28">
        <f>+B50</f>
        <v>2022</v>
      </c>
      <c r="D50" s="28">
        <f t="shared" ref="D50:M50" si="26">+C50</f>
        <v>2022</v>
      </c>
      <c r="E50" s="28">
        <f t="shared" si="26"/>
        <v>2022</v>
      </c>
      <c r="F50" s="28">
        <f t="shared" si="26"/>
        <v>2022</v>
      </c>
      <c r="G50" s="28">
        <f t="shared" si="26"/>
        <v>2022</v>
      </c>
      <c r="H50" s="28">
        <f t="shared" si="26"/>
        <v>2022</v>
      </c>
      <c r="I50" s="28">
        <f t="shared" si="26"/>
        <v>2022</v>
      </c>
      <c r="J50" s="28">
        <f t="shared" si="26"/>
        <v>2022</v>
      </c>
      <c r="K50" s="28">
        <f t="shared" si="26"/>
        <v>2022</v>
      </c>
      <c r="L50" s="28">
        <f t="shared" si="26"/>
        <v>2022</v>
      </c>
      <c r="M50" s="29">
        <f t="shared" si="26"/>
        <v>2022</v>
      </c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</row>
    <row r="51" spans="1:58" s="13" customFormat="1" x14ac:dyDescent="0.25">
      <c r="A51" s="30"/>
      <c r="B51" s="5" t="str">
        <f t="shared" ref="B51:M51" si="27">+B40</f>
        <v>JAN</v>
      </c>
      <c r="C51" s="5" t="str">
        <f t="shared" si="27"/>
        <v>FEB</v>
      </c>
      <c r="D51" s="5" t="str">
        <f t="shared" si="27"/>
        <v>MAR</v>
      </c>
      <c r="E51" s="5" t="str">
        <f t="shared" si="27"/>
        <v>APR</v>
      </c>
      <c r="F51" s="5" t="str">
        <f t="shared" si="27"/>
        <v>MAY</v>
      </c>
      <c r="G51" s="5" t="str">
        <f t="shared" si="27"/>
        <v>JUN</v>
      </c>
      <c r="H51" s="5" t="str">
        <f t="shared" si="27"/>
        <v>JUL</v>
      </c>
      <c r="I51" s="5" t="str">
        <f t="shared" si="27"/>
        <v>AUG</v>
      </c>
      <c r="J51" s="5" t="str">
        <f t="shared" si="27"/>
        <v>SEP</v>
      </c>
      <c r="K51" s="5" t="str">
        <f t="shared" si="27"/>
        <v>OCT</v>
      </c>
      <c r="L51" s="5" t="str">
        <f t="shared" si="27"/>
        <v>NOV</v>
      </c>
      <c r="M51" s="31" t="str">
        <f t="shared" si="27"/>
        <v>DEC</v>
      </c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</row>
    <row r="52" spans="1:58" ht="6.75" customHeight="1" x14ac:dyDescent="0.25">
      <c r="A52" s="32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33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</row>
    <row r="53" spans="1:58" x14ac:dyDescent="0.25">
      <c r="A53" s="32" t="s">
        <v>23</v>
      </c>
      <c r="B53" s="8">
        <f>ROUND(+'2020-2022 KWH'!B27/1000,0)</f>
        <v>2526067</v>
      </c>
      <c r="C53" s="8">
        <f>ROUND(+'2020-2022 KWH'!C27/1000,0)</f>
        <v>2762112</v>
      </c>
      <c r="D53" s="8">
        <f>ROUND(+'2020-2022 KWH'!D27/1000,0)</f>
        <v>2013549</v>
      </c>
      <c r="E53" s="8">
        <f>ROUND(+'2020-2022 KWH'!E27/1000,0)</f>
        <v>1789105</v>
      </c>
      <c r="F53" s="8">
        <f>ROUND(+'2020-2022 KWH'!F27/1000,0)</f>
        <v>1993279</v>
      </c>
      <c r="G53" s="8">
        <f>ROUND(+'2020-2022 KWH'!G27/1000,0)</f>
        <v>2730843</v>
      </c>
      <c r="H53" s="8">
        <f>ROUND(+'2020-2022 KWH'!H27/1000,0)</f>
        <v>3175372</v>
      </c>
      <c r="I53" s="8">
        <f>ROUND(+'2020-2022 KWH'!I27/1000,0)</f>
        <v>2987883</v>
      </c>
      <c r="J53" s="8">
        <f>ROUND(+'2020-2022 KWH'!J27/1000,0)</f>
        <v>2725329</v>
      </c>
      <c r="K53" s="8">
        <f>ROUND(+'2020-2022 KWH'!K27/1000,0)</f>
        <v>1924963</v>
      </c>
      <c r="L53" s="8">
        <f>ROUND(+'2020-2022 KWH'!L27/1000,0)</f>
        <v>1714653</v>
      </c>
      <c r="M53" s="34">
        <f>ROUND(+'2020-2022 KWH'!M27/1000,0)</f>
        <v>2274519</v>
      </c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</row>
    <row r="54" spans="1:58" x14ac:dyDescent="0.25">
      <c r="A54" s="35" t="s">
        <v>24</v>
      </c>
      <c r="B54" s="8">
        <f>ROUND(+'2020-2022 KWH'!B28/1000,0)</f>
        <v>2570129</v>
      </c>
      <c r="C54" s="8">
        <f>ROUND(+'2020-2022 KWH'!C28/1000,0)</f>
        <v>2548519</v>
      </c>
      <c r="D54" s="8">
        <f>ROUND(+'2020-2022 KWH'!D28/1000,0)</f>
        <v>2400592</v>
      </c>
      <c r="E54" s="8">
        <f>ROUND(+'2020-2022 KWH'!E28/1000,0)</f>
        <v>2372842</v>
      </c>
      <c r="F54" s="8">
        <f>ROUND(+'2020-2022 KWH'!F28/1000,0)</f>
        <v>2577432</v>
      </c>
      <c r="G54" s="8">
        <f>ROUND(+'2020-2022 KWH'!G28/1000,0)</f>
        <v>2971174</v>
      </c>
      <c r="H54" s="8">
        <f>ROUND(+'2020-2022 KWH'!H28/1000,0)</f>
        <v>3161847</v>
      </c>
      <c r="I54" s="8">
        <f>ROUND(+'2020-2022 KWH'!I28/1000,0)</f>
        <v>3095611</v>
      </c>
      <c r="J54" s="8">
        <f>ROUND(+'2020-2022 KWH'!J28/1000,0)</f>
        <v>3126517</v>
      </c>
      <c r="K54" s="8">
        <f>ROUND(+'2020-2022 KWH'!K28/1000,0)</f>
        <v>2580301</v>
      </c>
      <c r="L54" s="8">
        <f>ROUND(+'2020-2022 KWH'!L28/1000,0)</f>
        <v>2395505</v>
      </c>
      <c r="M54" s="34">
        <f>ROUND(+'2020-2022 KWH'!M28/1000,0)</f>
        <v>2545226</v>
      </c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</row>
    <row r="55" spans="1:58" x14ac:dyDescent="0.25">
      <c r="A55" s="32" t="s">
        <v>25</v>
      </c>
      <c r="B55" s="8">
        <f>ROUND(+'2020-2022 KWH'!B29/1000,0)</f>
        <v>1919889</v>
      </c>
      <c r="C55" s="8">
        <f>ROUND(+'2020-2022 KWH'!C29/1000,0)</f>
        <v>1936900</v>
      </c>
      <c r="D55" s="8">
        <f>ROUND(+'2020-2022 KWH'!D29/1000,0)</f>
        <v>1884698</v>
      </c>
      <c r="E55" s="8">
        <f>ROUND(+'2020-2022 KWH'!E29/1000,0)</f>
        <v>1935246</v>
      </c>
      <c r="F55" s="8">
        <f>ROUND(+'2020-2022 KWH'!F29/1000,0)</f>
        <v>1975038</v>
      </c>
      <c r="G55" s="8">
        <f>ROUND(+'2020-2022 KWH'!G29/1000,0)</f>
        <v>2079146</v>
      </c>
      <c r="H55" s="8">
        <f>ROUND(+'2020-2022 KWH'!H29/1000,0)</f>
        <v>2071857</v>
      </c>
      <c r="I55" s="8">
        <f>ROUND(+'2020-2022 KWH'!I29/1000,0)</f>
        <v>2064277</v>
      </c>
      <c r="J55" s="8">
        <f>ROUND(+'2020-2022 KWH'!J29/1000,0)</f>
        <v>2146609</v>
      </c>
      <c r="K55" s="8">
        <f>ROUND(+'2020-2022 KWH'!K29/1000,0)</f>
        <v>1958766</v>
      </c>
      <c r="L55" s="8">
        <f>ROUND(+'2020-2022 KWH'!L29/1000,0)</f>
        <v>1940299</v>
      </c>
      <c r="M55" s="34">
        <f>ROUND(+'2020-2022 KWH'!M29/1000,0)</f>
        <v>1888236</v>
      </c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</row>
    <row r="56" spans="1:58" x14ac:dyDescent="0.25">
      <c r="A56" s="32" t="s">
        <v>26</v>
      </c>
      <c r="B56" s="8">
        <f>ROUND(+'2020-2022 KWH'!B30/1000,0)</f>
        <v>25943</v>
      </c>
      <c r="C56" s="8">
        <f>ROUND(+'2020-2022 KWH'!C30/1000,0)</f>
        <v>25465</v>
      </c>
      <c r="D56" s="8">
        <f>ROUND(+'2020-2022 KWH'!D30/1000,0)</f>
        <v>25229</v>
      </c>
      <c r="E56" s="8">
        <f>ROUND(+'2020-2022 KWH'!E30/1000,0)</f>
        <v>25173</v>
      </c>
      <c r="F56" s="8">
        <f>ROUND(+'2020-2022 KWH'!F30/1000,0)</f>
        <v>25135</v>
      </c>
      <c r="G56" s="8">
        <f>ROUND(+'2020-2022 KWH'!G30/1000,0)</f>
        <v>25095</v>
      </c>
      <c r="H56" s="8">
        <f>ROUND(+'2020-2022 KWH'!H30/1000,0)</f>
        <v>25044</v>
      </c>
      <c r="I56" s="8">
        <f>ROUND(+'2020-2022 KWH'!I30/1000,0)</f>
        <v>24916</v>
      </c>
      <c r="J56" s="8">
        <f>ROUND(+'2020-2022 KWH'!J30/1000,0)</f>
        <v>24873</v>
      </c>
      <c r="K56" s="8">
        <f>ROUND(+'2020-2022 KWH'!K30/1000,0)</f>
        <v>24858</v>
      </c>
      <c r="L56" s="8">
        <f>ROUND(+'2020-2022 KWH'!L30/1000,0)</f>
        <v>24762</v>
      </c>
      <c r="M56" s="34">
        <f>ROUND(+'2020-2022 KWH'!M30/1000,0)</f>
        <v>24852</v>
      </c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</row>
    <row r="57" spans="1:58" x14ac:dyDescent="0.25">
      <c r="A57" s="36" t="s">
        <v>27</v>
      </c>
      <c r="B57" s="16">
        <f>ROUND(+'2020-2022 KWH'!B31/1000,0)</f>
        <v>12316</v>
      </c>
      <c r="C57" s="16">
        <f>ROUND(+'2020-2022 KWH'!C31/1000,0)</f>
        <v>13456</v>
      </c>
      <c r="D57" s="16">
        <f>ROUND(+'2020-2022 KWH'!D31/1000,0)</f>
        <v>11286</v>
      </c>
      <c r="E57" s="16">
        <f>ROUND(+'2020-2022 KWH'!E31/1000,0)</f>
        <v>11320</v>
      </c>
      <c r="F57" s="16">
        <f>ROUND(+'2020-2022 KWH'!F31/1000,0)</f>
        <v>11766</v>
      </c>
      <c r="G57" s="16">
        <f>ROUND(+'2020-2022 KWH'!G31/1000,0)</f>
        <v>11744</v>
      </c>
      <c r="H57" s="16">
        <f>ROUND(+'2020-2022 KWH'!H31/1000,0)</f>
        <v>12368</v>
      </c>
      <c r="I57" s="16">
        <f>ROUND(+'2020-2022 KWH'!I31/1000,0)</f>
        <v>12702</v>
      </c>
      <c r="J57" s="16">
        <f>ROUND(+'2020-2022 KWH'!J31/1000,0)</f>
        <v>12171</v>
      </c>
      <c r="K57" s="16">
        <f>ROUND(+'2020-2022 KWH'!K31/1000,0)</f>
        <v>11566</v>
      </c>
      <c r="L57" s="16">
        <f>ROUND(+'2020-2022 KWH'!L31/1000,0)</f>
        <v>10508</v>
      </c>
      <c r="M57" s="37">
        <f>ROUND(+'2020-2022 KWH'!M31/1000,0)</f>
        <v>12488</v>
      </c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</row>
    <row r="58" spans="1:58" x14ac:dyDescent="0.25">
      <c r="A58" s="32" t="s">
        <v>28</v>
      </c>
      <c r="B58" s="8">
        <f t="shared" ref="B58:M58" si="28">SUM(B53,B54,B55,B56,B57)</f>
        <v>7054344</v>
      </c>
      <c r="C58" s="8">
        <f t="shared" si="28"/>
        <v>7286452</v>
      </c>
      <c r="D58" s="8">
        <f t="shared" si="28"/>
        <v>6335354</v>
      </c>
      <c r="E58" s="8">
        <f t="shared" si="28"/>
        <v>6133686</v>
      </c>
      <c r="F58" s="8">
        <f t="shared" si="28"/>
        <v>6582650</v>
      </c>
      <c r="G58" s="8">
        <f t="shared" si="28"/>
        <v>7818002</v>
      </c>
      <c r="H58" s="8">
        <f t="shared" si="28"/>
        <v>8446488</v>
      </c>
      <c r="I58" s="8">
        <f t="shared" si="28"/>
        <v>8185389</v>
      </c>
      <c r="J58" s="8">
        <f t="shared" si="28"/>
        <v>8035499</v>
      </c>
      <c r="K58" s="8">
        <f t="shared" si="28"/>
        <v>6500454</v>
      </c>
      <c r="L58" s="8">
        <f t="shared" si="28"/>
        <v>6085727</v>
      </c>
      <c r="M58" s="34">
        <f t="shared" si="28"/>
        <v>6745321</v>
      </c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</row>
    <row r="59" spans="1:58" ht="6" customHeight="1" x14ac:dyDescent="0.25">
      <c r="A59" s="32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34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8"/>
    </row>
    <row r="60" spans="1:58" ht="4.5" customHeight="1" x14ac:dyDescent="0.25">
      <c r="A60" s="38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33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14"/>
      <c r="BD60" s="14"/>
      <c r="BF60" s="14"/>
    </row>
    <row r="61" spans="1:58" x14ac:dyDescent="0.25">
      <c r="A61" s="39" t="s">
        <v>29</v>
      </c>
      <c r="B61" s="3">
        <f t="shared" ref="B61:M61" si="29">+B50</f>
        <v>2022</v>
      </c>
      <c r="C61" s="3">
        <f t="shared" si="29"/>
        <v>2022</v>
      </c>
      <c r="D61" s="3">
        <f t="shared" si="29"/>
        <v>2022</v>
      </c>
      <c r="E61" s="3">
        <f t="shared" si="29"/>
        <v>2022</v>
      </c>
      <c r="F61" s="3">
        <f t="shared" si="29"/>
        <v>2022</v>
      </c>
      <c r="G61" s="3">
        <f t="shared" si="29"/>
        <v>2022</v>
      </c>
      <c r="H61" s="3">
        <f t="shared" si="29"/>
        <v>2022</v>
      </c>
      <c r="I61" s="3">
        <f t="shared" si="29"/>
        <v>2022</v>
      </c>
      <c r="J61" s="3">
        <f t="shared" si="29"/>
        <v>2022</v>
      </c>
      <c r="K61" s="3">
        <f t="shared" si="29"/>
        <v>2022</v>
      </c>
      <c r="L61" s="3">
        <f t="shared" si="29"/>
        <v>2022</v>
      </c>
      <c r="M61" s="40">
        <f t="shared" si="29"/>
        <v>2022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14"/>
      <c r="BD61" s="14"/>
    </row>
    <row r="62" spans="1:58" s="13" customFormat="1" x14ac:dyDescent="0.25">
      <c r="A62" s="41"/>
      <c r="B62" s="5" t="str">
        <f t="shared" ref="B62:M62" si="30">+B51</f>
        <v>JAN</v>
      </c>
      <c r="C62" s="5" t="str">
        <f t="shared" si="30"/>
        <v>FEB</v>
      </c>
      <c r="D62" s="5" t="str">
        <f t="shared" si="30"/>
        <v>MAR</v>
      </c>
      <c r="E62" s="5" t="str">
        <f t="shared" si="30"/>
        <v>APR</v>
      </c>
      <c r="F62" s="5" t="str">
        <f t="shared" si="30"/>
        <v>MAY</v>
      </c>
      <c r="G62" s="5" t="str">
        <f t="shared" si="30"/>
        <v>JUN</v>
      </c>
      <c r="H62" s="5" t="str">
        <f t="shared" si="30"/>
        <v>JUL</v>
      </c>
      <c r="I62" s="5" t="str">
        <f t="shared" si="30"/>
        <v>AUG</v>
      </c>
      <c r="J62" s="5" t="str">
        <f t="shared" si="30"/>
        <v>SEP</v>
      </c>
      <c r="K62" s="5" t="str">
        <f t="shared" si="30"/>
        <v>OCT</v>
      </c>
      <c r="L62" s="5" t="str">
        <f t="shared" si="30"/>
        <v>NOV</v>
      </c>
      <c r="M62" s="31" t="str">
        <f t="shared" si="30"/>
        <v>DEC</v>
      </c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2"/>
      <c r="BD62" s="50"/>
    </row>
    <row r="63" spans="1:58" ht="3.75" customHeight="1" x14ac:dyDescent="0.25">
      <c r="A63" s="42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4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14"/>
    </row>
    <row r="64" spans="1:58" x14ac:dyDescent="0.25">
      <c r="A64" s="32" t="s">
        <v>23</v>
      </c>
      <c r="B64" s="8">
        <v>2921471</v>
      </c>
      <c r="C64" s="8">
        <v>2680079</v>
      </c>
      <c r="D64" s="8">
        <v>2206674</v>
      </c>
      <c r="E64" s="8">
        <v>1829314</v>
      </c>
      <c r="F64" s="8">
        <v>1883773</v>
      </c>
      <c r="G64" s="8">
        <v>2503500</v>
      </c>
      <c r="H64" s="8">
        <v>3003091</v>
      </c>
      <c r="I64" s="8">
        <v>2999953</v>
      </c>
      <c r="J64" s="8">
        <v>2810001</v>
      </c>
      <c r="K64" s="8">
        <v>2091669</v>
      </c>
      <c r="L64" s="8">
        <v>1733670</v>
      </c>
      <c r="M64" s="34">
        <v>2372276</v>
      </c>
      <c r="N64" s="17"/>
      <c r="O64" s="17"/>
      <c r="P64" s="17"/>
      <c r="Q64" s="17"/>
      <c r="R64" s="17"/>
      <c r="S64" s="17"/>
      <c r="T64" s="17"/>
      <c r="U64" s="10"/>
      <c r="V64" s="10"/>
      <c r="W64" s="10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14"/>
    </row>
    <row r="65" spans="1:56" x14ac:dyDescent="0.25">
      <c r="A65" s="35" t="s">
        <v>24</v>
      </c>
      <c r="B65" s="8">
        <v>2640738</v>
      </c>
      <c r="C65" s="8">
        <v>2546935</v>
      </c>
      <c r="D65" s="8">
        <v>2382778</v>
      </c>
      <c r="E65" s="8">
        <v>2363179</v>
      </c>
      <c r="F65" s="8">
        <v>2487449</v>
      </c>
      <c r="G65" s="8">
        <v>2805322</v>
      </c>
      <c r="H65" s="8">
        <v>2994013</v>
      </c>
      <c r="I65" s="8">
        <v>2995764</v>
      </c>
      <c r="J65" s="8">
        <v>3012400</v>
      </c>
      <c r="K65" s="8">
        <v>2619435</v>
      </c>
      <c r="L65" s="8">
        <v>2303951</v>
      </c>
      <c r="M65" s="34">
        <v>2447721</v>
      </c>
      <c r="N65" s="17"/>
      <c r="O65" s="17"/>
      <c r="P65" s="17"/>
      <c r="Q65" s="17"/>
      <c r="R65" s="17"/>
      <c r="S65" s="17"/>
      <c r="T65" s="17"/>
      <c r="U65" s="10"/>
      <c r="V65" s="10"/>
      <c r="W65" s="10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14"/>
    </row>
    <row r="66" spans="1:56" x14ac:dyDescent="0.25">
      <c r="A66" s="32" t="s">
        <v>25</v>
      </c>
      <c r="B66" s="8">
        <v>1842430</v>
      </c>
      <c r="C66" s="8">
        <v>1901708</v>
      </c>
      <c r="D66" s="8">
        <v>1807266</v>
      </c>
      <c r="E66" s="8">
        <v>1923806</v>
      </c>
      <c r="F66" s="8">
        <v>1906737</v>
      </c>
      <c r="G66" s="8">
        <v>2031363</v>
      </c>
      <c r="H66" s="8">
        <v>2023711</v>
      </c>
      <c r="I66" s="8">
        <v>2091979</v>
      </c>
      <c r="J66" s="8">
        <v>2064720</v>
      </c>
      <c r="K66" s="8">
        <v>1954362</v>
      </c>
      <c r="L66" s="8">
        <v>1906522</v>
      </c>
      <c r="M66" s="34">
        <v>1827770</v>
      </c>
      <c r="N66" s="17"/>
      <c r="O66" s="17"/>
      <c r="P66" s="17"/>
      <c r="Q66" s="17"/>
      <c r="R66" s="17"/>
      <c r="S66" s="17"/>
      <c r="T66" s="17"/>
      <c r="U66" s="10"/>
      <c r="V66" s="10"/>
      <c r="W66" s="10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14"/>
    </row>
    <row r="67" spans="1:56" x14ac:dyDescent="0.25">
      <c r="A67" s="32" t="s">
        <v>26</v>
      </c>
      <c r="B67" s="8">
        <v>26013</v>
      </c>
      <c r="C67" s="8">
        <v>26013</v>
      </c>
      <c r="D67" s="8">
        <v>26013</v>
      </c>
      <c r="E67" s="8">
        <v>26013</v>
      </c>
      <c r="F67" s="8">
        <v>26013</v>
      </c>
      <c r="G67" s="8">
        <v>26013</v>
      </c>
      <c r="H67" s="8">
        <v>26013</v>
      </c>
      <c r="I67" s="8">
        <v>26013</v>
      </c>
      <c r="J67" s="8">
        <v>26013</v>
      </c>
      <c r="K67" s="8">
        <v>26013</v>
      </c>
      <c r="L67" s="8">
        <v>26013</v>
      </c>
      <c r="M67" s="34">
        <v>26013</v>
      </c>
      <c r="N67" s="17"/>
      <c r="O67" s="17"/>
      <c r="P67" s="17"/>
      <c r="Q67" s="17"/>
      <c r="R67" s="17"/>
      <c r="S67" s="17"/>
      <c r="T67" s="17"/>
      <c r="U67" s="10"/>
      <c r="V67" s="10"/>
      <c r="W67" s="10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14"/>
    </row>
    <row r="68" spans="1:56" x14ac:dyDescent="0.25">
      <c r="A68" s="36" t="s">
        <v>27</v>
      </c>
      <c r="B68" s="16">
        <v>14016</v>
      </c>
      <c r="C68" s="16">
        <v>13679</v>
      </c>
      <c r="D68" s="16">
        <v>12805</v>
      </c>
      <c r="E68" s="16">
        <v>12231</v>
      </c>
      <c r="F68" s="16">
        <v>11916</v>
      </c>
      <c r="G68" s="16">
        <v>12794</v>
      </c>
      <c r="H68" s="16">
        <v>13327</v>
      </c>
      <c r="I68" s="16">
        <v>13510</v>
      </c>
      <c r="J68" s="16">
        <v>13263</v>
      </c>
      <c r="K68" s="16">
        <v>12177</v>
      </c>
      <c r="L68" s="16">
        <v>11358</v>
      </c>
      <c r="M68" s="37">
        <v>13266</v>
      </c>
      <c r="N68" s="17"/>
      <c r="O68" s="17"/>
      <c r="P68" s="17"/>
      <c r="Q68" s="17"/>
      <c r="R68" s="17"/>
      <c r="S68" s="17"/>
      <c r="T68" s="17"/>
      <c r="U68" s="10"/>
      <c r="V68" s="10"/>
      <c r="W68" s="10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14"/>
    </row>
    <row r="69" spans="1:56" x14ac:dyDescent="0.25">
      <c r="A69" s="36" t="s">
        <v>28</v>
      </c>
      <c r="B69" s="47">
        <f t="shared" ref="B69:M69" si="31">SUM(B64,B65,B66,B67,B68)</f>
        <v>7444668</v>
      </c>
      <c r="C69" s="47">
        <f t="shared" si="31"/>
        <v>7168414</v>
      </c>
      <c r="D69" s="47">
        <f t="shared" si="31"/>
        <v>6435536</v>
      </c>
      <c r="E69" s="47">
        <f t="shared" si="31"/>
        <v>6154543</v>
      </c>
      <c r="F69" s="47">
        <f t="shared" si="31"/>
        <v>6315888</v>
      </c>
      <c r="G69" s="47">
        <f t="shared" si="31"/>
        <v>7378992</v>
      </c>
      <c r="H69" s="47">
        <f t="shared" si="31"/>
        <v>8060155</v>
      </c>
      <c r="I69" s="47">
        <f t="shared" si="31"/>
        <v>8127219</v>
      </c>
      <c r="J69" s="47">
        <f t="shared" si="31"/>
        <v>7926397</v>
      </c>
      <c r="K69" s="47">
        <f t="shared" si="31"/>
        <v>6703656</v>
      </c>
      <c r="L69" s="47">
        <f t="shared" si="31"/>
        <v>5981514</v>
      </c>
      <c r="M69" s="48">
        <f t="shared" si="31"/>
        <v>6687046</v>
      </c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8"/>
      <c r="BD69" s="8"/>
    </row>
    <row r="70" spans="1:56" x14ac:dyDescent="0.25">
      <c r="AI70" s="9"/>
    </row>
    <row r="71" spans="1:56" x14ac:dyDescent="0.25">
      <c r="A71" s="14"/>
      <c r="AI71" s="9"/>
    </row>
    <row r="72" spans="1:56" x14ac:dyDescent="0.25">
      <c r="A72" s="7"/>
      <c r="AI72" s="9"/>
    </row>
    <row r="73" spans="1:56" ht="15.6" x14ac:dyDescent="0.3">
      <c r="A73" s="14"/>
      <c r="B73" s="53" t="s">
        <v>30</v>
      </c>
      <c r="C73" s="53"/>
      <c r="D73" s="53"/>
      <c r="E73" s="53"/>
      <c r="F73" s="53"/>
      <c r="G73" s="53"/>
      <c r="H73" s="53"/>
      <c r="I73" s="53"/>
      <c r="J73" s="53"/>
    </row>
    <row r="74" spans="1:56" x14ac:dyDescent="0.25">
      <c r="A74" s="14"/>
      <c r="B74" s="3"/>
      <c r="C74" s="3"/>
      <c r="D74" s="3"/>
    </row>
    <row r="75" spans="1:56" x14ac:dyDescent="0.25">
      <c r="A75" s="14"/>
      <c r="B75" s="5"/>
      <c r="C75" s="5" t="s">
        <v>31</v>
      </c>
      <c r="D75" s="5" t="s">
        <v>32</v>
      </c>
      <c r="E75" s="3" t="s">
        <v>33</v>
      </c>
      <c r="F75" s="3" t="s">
        <v>33</v>
      </c>
    </row>
    <row r="76" spans="1:56" x14ac:dyDescent="0.25">
      <c r="A76" s="14"/>
      <c r="B76" s="14"/>
      <c r="C76" s="3" t="s">
        <v>34</v>
      </c>
      <c r="D76" s="3" t="s">
        <v>34</v>
      </c>
      <c r="E76" s="3" t="s">
        <v>35</v>
      </c>
      <c r="F76" s="3" t="s">
        <v>36</v>
      </c>
    </row>
    <row r="77" spans="1:56" x14ac:dyDescent="0.25">
      <c r="B77" s="14" t="s">
        <v>23</v>
      </c>
      <c r="C77" s="9">
        <f>SUM(B9:M9,B31:M31,B53:M53)</f>
        <v>84314015</v>
      </c>
      <c r="D77" s="9">
        <f>SUM(B20:M20,B42:M42,B64:M64)</f>
        <v>85654109</v>
      </c>
      <c r="E77" s="20">
        <f>+C77-D77</f>
        <v>-1340094</v>
      </c>
      <c r="F77" s="21">
        <f>+E77/D77</f>
        <v>-1.5645414045460448E-2</v>
      </c>
      <c r="G77" s="7" t="s">
        <v>37</v>
      </c>
    </row>
    <row r="78" spans="1:56" x14ac:dyDescent="0.25">
      <c r="B78" s="7" t="s">
        <v>24</v>
      </c>
      <c r="C78" s="9">
        <f t="shared" ref="C78:C81" si="32">SUM(B10:M10,B32:M32,B54:M54)</f>
        <v>94131312</v>
      </c>
      <c r="D78" s="9">
        <f t="shared" ref="D78:D81" si="33">SUM(B21:M21,B43:M43,B65:M65)</f>
        <v>95232536</v>
      </c>
      <c r="E78" s="20">
        <f t="shared" ref="E78:E81" si="34">+C78-D78</f>
        <v>-1101224</v>
      </c>
      <c r="F78" s="21">
        <f t="shared" ref="F78:F82" si="35">+E78/D78</f>
        <v>-1.1563526986197238E-2</v>
      </c>
      <c r="G78" s="7" t="s">
        <v>37</v>
      </c>
    </row>
    <row r="79" spans="1:56" x14ac:dyDescent="0.25">
      <c r="B79" s="14" t="s">
        <v>25</v>
      </c>
      <c r="C79" s="9">
        <f t="shared" si="32"/>
        <v>69085363</v>
      </c>
      <c r="D79" s="9">
        <f t="shared" si="33"/>
        <v>69826312</v>
      </c>
      <c r="E79" s="20">
        <f t="shared" si="34"/>
        <v>-740949</v>
      </c>
      <c r="F79" s="21">
        <f t="shared" si="35"/>
        <v>-1.0611315115711681E-2</v>
      </c>
      <c r="G79" s="7" t="s">
        <v>38</v>
      </c>
    </row>
    <row r="80" spans="1:56" x14ac:dyDescent="0.25">
      <c r="B80" s="14" t="s">
        <v>26</v>
      </c>
      <c r="C80" s="9">
        <f t="shared" si="32"/>
        <v>946300</v>
      </c>
      <c r="D80" s="9">
        <f t="shared" si="33"/>
        <v>983820</v>
      </c>
      <c r="E80" s="20">
        <f t="shared" si="34"/>
        <v>-37520</v>
      </c>
      <c r="F80" s="21">
        <f t="shared" si="35"/>
        <v>-3.8137057591835902E-2</v>
      </c>
      <c r="G80" s="7" t="s">
        <v>39</v>
      </c>
    </row>
    <row r="81" spans="2:7" x14ac:dyDescent="0.25">
      <c r="B81" s="15" t="s">
        <v>27</v>
      </c>
      <c r="C81" s="22">
        <f t="shared" si="32"/>
        <v>427279</v>
      </c>
      <c r="D81" s="22">
        <f t="shared" si="33"/>
        <v>479252</v>
      </c>
      <c r="E81" s="23">
        <f t="shared" si="34"/>
        <v>-51973</v>
      </c>
      <c r="F81" s="24">
        <f t="shared" si="35"/>
        <v>-0.10844607847228598</v>
      </c>
      <c r="G81" s="7" t="s">
        <v>40</v>
      </c>
    </row>
    <row r="82" spans="2:7" x14ac:dyDescent="0.25">
      <c r="B82" s="14" t="s">
        <v>28</v>
      </c>
      <c r="C82" s="9">
        <f>SUM(C77:C81)</f>
        <v>248904269</v>
      </c>
      <c r="D82" s="9">
        <f>SUM(D77:D81)</f>
        <v>252176029</v>
      </c>
      <c r="E82" s="9">
        <f>SUM(E77:E81)</f>
        <v>-3271760</v>
      </c>
      <c r="F82" s="21">
        <f t="shared" si="35"/>
        <v>-1.2974111825672376E-2</v>
      </c>
      <c r="G82" s="14"/>
    </row>
  </sheetData>
  <mergeCells count="1">
    <mergeCell ref="B73:J73"/>
  </mergeCells>
  <phoneticPr fontId="2" type="noConversion"/>
  <pageMargins left="0.7" right="0.7" top="0.75" bottom="0.75" header="0.75" footer="0.625"/>
  <pageSetup scale="52" orientation="landscape" r:id="rId1"/>
  <headerFooter>
    <oddHeader>&amp;R&amp;"Arial,Regular"&amp;12MFRH-13.5
Docket No. 44902</oddHeader>
    <oddFooter>&amp;R&amp;"Arial,Regular"&amp;12Page &amp;P of &amp;N</oddFooter>
  </headerFooter>
  <colBreaks count="4" manualBreakCount="4">
    <brk id="13" max="37" man="1"/>
    <brk id="25" max="37" man="1"/>
    <brk id="37" max="37" man="1"/>
    <brk id="49" max="3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2020-2022 KWH</vt:lpstr>
      <vt:lpstr>Historic Period MWH</vt:lpstr>
      <vt:lpstr>'2020-2022 KWH'!Print_Area</vt:lpstr>
      <vt:lpstr>'Historic Period MWH'!Print_Area</vt:lpstr>
      <vt:lpstr>'Historic Period MWH'!Print_Titles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2023-02-27T17:21:13Z</dcterms:created>
  <dcterms:modified xsi:type="dcterms:W3CDTF">2023-02-27T17:21:17Z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